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C:\Users\David Rucando\Desktop\"/>
    </mc:Choice>
  </mc:AlternateContent>
  <bookViews>
    <workbookView xWindow="0" yWindow="75" windowWidth="19410" windowHeight="12240" xr2:uid="{00000000-000D-0000-FFFF-FFFF00000000}"/>
  </bookViews>
  <sheets>
    <sheet name="Patent Term Calculator" sheetId="2" r:id="rId1"/>
    <sheet name="iType" sheetId="3" r:id="rId2"/>
    <sheet name="iFile" sheetId="4" r:id="rId3"/>
    <sheet name="iBenefit" sheetId="5" r:id="rId4"/>
    <sheet name="iEEFD" sheetId="6" r:id="rId5"/>
    <sheet name="iGrant" sheetId="10" r:id="rId6"/>
    <sheet name="i154PTE" sheetId="7" r:id="rId7"/>
    <sheet name="i154PTA" sheetId="8" r:id="rId8"/>
    <sheet name="i156PTE" sheetId="9" r:id="rId9"/>
    <sheet name="iTD" sheetId="12" r:id="rId10"/>
    <sheet name="iMF" sheetId="11" r:id="rId11"/>
    <sheet name="Sheet1" sheetId="13" r:id="rId12"/>
  </sheets>
  <definedNames>
    <definedName name="combohint1">#REF!</definedName>
    <definedName name="hints1">#REF!</definedName>
    <definedName name="no">#REF!</definedName>
    <definedName name="notest">#REF!</definedName>
    <definedName name="_xlnm.Print_Area" localSheetId="0">'Patent Term Calculator'!$A$1:$E$53</definedName>
    <definedName name="yesno">#REF!</definedName>
  </definedNames>
  <calcPr calcId="171027"/>
</workbook>
</file>

<file path=xl/calcChain.xml><?xml version="1.0" encoding="utf-8"?>
<calcChain xmlns="http://schemas.openxmlformats.org/spreadsheetml/2006/main">
  <c r="C4" i="2" l="1"/>
  <c r="T14" i="2"/>
  <c r="T12" i="2"/>
  <c r="T17" i="2"/>
  <c r="A42" i="2"/>
  <c r="B21" i="2"/>
  <c r="Y21" i="2" s="1"/>
  <c r="B20" i="2"/>
  <c r="Y20" i="2" s="1"/>
  <c r="B19" i="2"/>
  <c r="Y19" i="2" s="1"/>
  <c r="R24" i="2"/>
  <c r="R17" i="2"/>
  <c r="S14" i="2"/>
  <c r="R14" i="2"/>
  <c r="S12" i="2"/>
  <c r="R12" i="2"/>
  <c r="R10" i="2"/>
  <c r="A24" i="2"/>
  <c r="C49" i="2"/>
  <c r="C48" i="2"/>
  <c r="C47" i="2"/>
  <c r="C46" i="2"/>
  <c r="C45" i="2"/>
  <c r="Y12" i="2"/>
  <c r="A21" i="2"/>
  <c r="D21" i="2" s="1"/>
  <c r="W24" i="2"/>
  <c r="W17" i="2"/>
  <c r="W14" i="2"/>
  <c r="W12" i="2"/>
  <c r="W10" i="2"/>
  <c r="T1" i="2"/>
  <c r="T10" i="2" s="1"/>
  <c r="V12" i="2"/>
  <c r="U26" i="2"/>
  <c r="U25" i="2"/>
  <c r="U24" i="2"/>
  <c r="U17" i="2"/>
  <c r="V17" i="2"/>
  <c r="S17" i="2"/>
  <c r="B17" i="2" s="1"/>
  <c r="E47" i="2" s="1"/>
  <c r="U14" i="2"/>
  <c r="U12" i="2"/>
  <c r="U11" i="2"/>
  <c r="U10" i="2"/>
  <c r="V10" i="2"/>
  <c r="S10" i="2" s="1"/>
  <c r="U8" i="2"/>
  <c r="U7" i="2"/>
  <c r="U6" i="2"/>
  <c r="I17" i="2"/>
  <c r="I10" i="2"/>
  <c r="R29" i="2"/>
  <c r="P36" i="2"/>
  <c r="O24" i="2"/>
  <c r="N24" i="2" s="1"/>
  <c r="O17" i="2"/>
  <c r="N17" i="2" s="1"/>
  <c r="O5" i="2"/>
  <c r="F5" i="2" s="1"/>
  <c r="K19" i="2"/>
  <c r="A26" i="2"/>
  <c r="G26" i="2"/>
  <c r="E4" i="2"/>
  <c r="T4" i="2" s="1"/>
  <c r="I14" i="2"/>
  <c r="D4" i="2"/>
  <c r="K48" i="2"/>
  <c r="I24" i="2"/>
  <c r="K24" i="2" s="1"/>
  <c r="K47" i="2" s="1"/>
  <c r="K49" i="2" s="1"/>
  <c r="L44" i="2"/>
  <c r="L42" i="2"/>
  <c r="L41" i="2"/>
  <c r="I21" i="2"/>
  <c r="I20" i="2"/>
  <c r="K14" i="2"/>
  <c r="I16" i="2"/>
  <c r="K15" i="2" s="1"/>
  <c r="K10" i="2"/>
  <c r="I11" i="2" s="1"/>
  <c r="K11" i="2" s="1"/>
  <c r="K41" i="2" s="1"/>
  <c r="C35" i="2"/>
  <c r="D35" i="2"/>
  <c r="E35" i="2"/>
  <c r="I36" i="2" s="1"/>
  <c r="C32" i="2"/>
  <c r="I33" i="2" s="1"/>
  <c r="O33" i="2" s="1"/>
  <c r="P34" i="2" s="1"/>
  <c r="D32" i="2"/>
  <c r="E32" i="2"/>
  <c r="E29" i="2"/>
  <c r="D29" i="2"/>
  <c r="C29" i="2"/>
  <c r="V14" i="2"/>
  <c r="V24" i="2"/>
  <c r="S24" i="2"/>
  <c r="N26" i="2"/>
  <c r="K37" i="2"/>
  <c r="B24" i="2"/>
  <c r="E48" i="2"/>
  <c r="K31" i="2"/>
  <c r="K34" i="2"/>
  <c r="I38" i="2"/>
  <c r="O56" i="2" s="1"/>
  <c r="K56" i="2" s="1"/>
  <c r="C50" i="2" s="1"/>
  <c r="Y24" i="2"/>
  <c r="A10" i="2"/>
  <c r="A14" i="2"/>
  <c r="B14" i="2" s="1"/>
  <c r="A17" i="2"/>
  <c r="F17" i="2"/>
  <c r="G17" i="2" s="1"/>
  <c r="K9" i="2"/>
  <c r="A19" i="2" s="1"/>
  <c r="D19" i="2" s="1"/>
  <c r="V4" i="2"/>
  <c r="S4" i="2" s="1"/>
  <c r="R4" i="2"/>
  <c r="W4" i="2"/>
  <c r="I34" i="2" l="1"/>
  <c r="A33" i="2" s="1"/>
  <c r="F33" i="2" s="1"/>
  <c r="G33" i="2" s="1"/>
  <c r="U4" i="2"/>
  <c r="I30" i="2"/>
  <c r="F24" i="2"/>
  <c r="G24" i="2" s="1"/>
  <c r="I31" i="2"/>
  <c r="M31" i="2" s="1"/>
  <c r="I39" i="2" s="1"/>
  <c r="O20" i="2"/>
  <c r="K38" i="2"/>
  <c r="A20" i="2"/>
  <c r="D20" i="2" s="1"/>
  <c r="N5" i="2"/>
  <c r="O19" i="2"/>
  <c r="F19" i="2" s="1"/>
  <c r="G19" i="2" s="1"/>
  <c r="E49" i="2"/>
  <c r="O30" i="2"/>
  <c r="P31" i="2" s="1"/>
  <c r="A30" i="2"/>
  <c r="M34" i="2"/>
  <c r="B10" i="2"/>
  <c r="E45" i="2" s="1"/>
  <c r="K17" i="2"/>
  <c r="I18" i="2" s="1"/>
  <c r="K18" i="2" s="1"/>
  <c r="K44" i="2" s="1"/>
  <c r="K46" i="2" s="1"/>
  <c r="K53" i="2" s="1"/>
  <c r="Y14" i="2"/>
  <c r="E46" i="2"/>
  <c r="I37" i="2"/>
  <c r="A36" i="2" s="1"/>
  <c r="Y17" i="2"/>
  <c r="K42" i="2"/>
  <c r="K43" i="2" s="1"/>
  <c r="K51" i="2" s="1"/>
  <c r="Q54" i="2" s="1"/>
  <c r="K45" i="2"/>
  <c r="K52" i="2" s="1"/>
  <c r="O10" i="2"/>
  <c r="G5" i="2"/>
  <c r="O34" i="2"/>
  <c r="N34" i="2" s="1"/>
  <c r="B4" i="2"/>
  <c r="Y4" i="2" s="1"/>
  <c r="N19" i="2" l="1"/>
  <c r="C38" i="2"/>
  <c r="D38" i="2"/>
  <c r="N20" i="2"/>
  <c r="F20" i="2"/>
  <c r="G20" i="2" s="1"/>
  <c r="M37" i="2"/>
  <c r="O31" i="2"/>
  <c r="N31" i="2" s="1"/>
  <c r="F30" i="2"/>
  <c r="G30" i="2" s="1"/>
  <c r="O36" i="2"/>
  <c r="N36" i="2" s="1"/>
  <c r="F36" i="2"/>
  <c r="G36" i="2" s="1"/>
  <c r="Y10" i="2"/>
  <c r="Y41" i="2" s="1"/>
  <c r="A43" i="2" s="1"/>
  <c r="K50" i="2"/>
  <c r="O54" i="2" s="1"/>
  <c r="O55" i="2" s="1"/>
  <c r="Q55" i="2"/>
  <c r="K55" i="2" s="1"/>
  <c r="K57" i="2" s="1"/>
  <c r="K58" i="2" s="1"/>
  <c r="K54" i="2"/>
  <c r="F10" i="2"/>
  <c r="N10" i="2"/>
  <c r="D41" i="2" l="1"/>
  <c r="E41" i="2"/>
  <c r="C41" i="2"/>
  <c r="G10" i="2"/>
  <c r="O12" i="2"/>
  <c r="N12" i="2" l="1"/>
  <c r="F12" i="2"/>
  <c r="O14" i="2" l="1"/>
  <c r="G12" i="2"/>
  <c r="N14" i="2" l="1"/>
  <c r="F14" i="2"/>
  <c r="G14" i="2" s="1"/>
  <c r="M21" i="2" l="1"/>
  <c r="O21" i="2" s="1"/>
  <c r="F21" i="2" l="1"/>
  <c r="G21" i="2" s="1"/>
  <c r="N21" i="2"/>
  <c r="P21" i="2" l="1"/>
  <c r="O22" i="2" s="1"/>
  <c r="F22" i="2" l="1"/>
  <c r="G22" i="2" s="1"/>
  <c r="N22" i="2"/>
  <c r="O40" i="2" l="1"/>
  <c r="Q40" i="2" s="1"/>
  <c r="F41" i="2" s="1"/>
  <c r="P40" i="2"/>
</calcChain>
</file>

<file path=xl/sharedStrings.xml><?xml version="1.0" encoding="utf-8"?>
<sst xmlns="http://schemas.openxmlformats.org/spreadsheetml/2006/main" count="151" uniqueCount="111">
  <si>
    <t>PATENT TERM CALCULATOR</t>
  </si>
  <si>
    <t>design</t>
  </si>
  <si>
    <t>plant</t>
  </si>
  <si>
    <t>utility</t>
  </si>
  <si>
    <t xml:space="preserve"> </t>
  </si>
  <si>
    <t>MM</t>
  </si>
  <si>
    <t>DD</t>
  </si>
  <si>
    <t>YYYY</t>
  </si>
  <si>
    <t>yes</t>
  </si>
  <si>
    <t>no</t>
  </si>
  <si>
    <t>values for calc</t>
  </si>
  <si>
    <t>dates</t>
  </si>
  <si>
    <t>variables</t>
  </si>
  <si>
    <t>today</t>
  </si>
  <si>
    <t>A file date</t>
  </si>
  <si>
    <t>A EEFD date</t>
  </si>
  <si>
    <t>A grant date</t>
  </si>
  <si>
    <t>B date</t>
  </si>
  <si>
    <t>val_patent type</t>
  </si>
  <si>
    <t>val_design td over utility</t>
  </si>
  <si>
    <t>val_mf4</t>
  </si>
  <si>
    <t>val_mf8</t>
  </si>
  <si>
    <t>val_mf12</t>
  </si>
  <si>
    <t>val_filter filing year</t>
  </si>
  <si>
    <t>grant-based term year for design or pre-6/8/1995 utility or plant</t>
  </si>
  <si>
    <t>grant-based expiration for design or pre-6/8/1995 utility or plant</t>
  </si>
  <si>
    <t>filing-based term year for utility or plant</t>
  </si>
  <si>
    <t>filing-based expiration for  post-6/7/1997 utility or plant</t>
  </si>
  <si>
    <t>effd-based expiration for any utility or plant</t>
  </si>
  <si>
    <t>mf12</t>
  </si>
  <si>
    <t>mf8</t>
  </si>
  <si>
    <t>mf4</t>
  </si>
  <si>
    <t>For what type of patent are you calculating a term?</t>
  </si>
  <si>
    <t>Does the patent have any terminal disclaimers?</t>
  </si>
  <si>
    <t>val_priority</t>
  </si>
  <si>
    <t>val_td</t>
  </si>
  <si>
    <t>Today's date is:</t>
  </si>
  <si>
    <t>Fx</t>
  </si>
  <si>
    <t>Gx</t>
  </si>
  <si>
    <t>Ex</t>
  </si>
  <si>
    <t>Bx</t>
  </si>
  <si>
    <t>T</t>
  </si>
  <si>
    <t>Dx</t>
  </si>
  <si>
    <t>M4</t>
  </si>
  <si>
    <t>M8</t>
  </si>
  <si>
    <t>M12</t>
  </si>
  <si>
    <t>Mx</t>
  </si>
  <si>
    <t>T154</t>
  </si>
  <si>
    <t>T156</t>
  </si>
  <si>
    <t>154 term change</t>
  </si>
  <si>
    <t>156 term change</t>
  </si>
  <si>
    <t>Rx</t>
  </si>
  <si>
    <t>File date based expiration</t>
  </si>
  <si>
    <t>Effective file date based expiration</t>
  </si>
  <si>
    <t>Best file date based expiration</t>
  </si>
  <si>
    <t>156 PTE</t>
  </si>
  <si>
    <t>TD based expiration</t>
  </si>
  <si>
    <t>Design Grant based expiration</t>
  </si>
  <si>
    <t>G+</t>
  </si>
  <si>
    <t>Expiration of Design Patent (J5=2)</t>
  </si>
  <si>
    <t>Expiration of Plant Patent (J5=3)</t>
  </si>
  <si>
    <t>B156</t>
  </si>
  <si>
    <t>R156</t>
  </si>
  <si>
    <t>G+156</t>
  </si>
  <si>
    <t>TD based expiration plus 156 PTE</t>
  </si>
  <si>
    <t>Filing base expiration plus 156 PTE</t>
  </si>
  <si>
    <t>Grant-based expiration plus 156 PTE</t>
  </si>
  <si>
    <t>Expiration of Utility Patent (J5=4)</t>
  </si>
  <si>
    <t>Utility Patent Expiration Date</t>
  </si>
  <si>
    <t>&lt;&lt;&lt;THE EXPIRATION DATE!!!!</t>
  </si>
  <si>
    <t>The calculated expiration date for this patent is</t>
  </si>
  <si>
    <t>Early Expiration for Failure to Pay MF</t>
  </si>
  <si>
    <t>Your third Maintenance Fee should be paid no later than</t>
  </si>
  <si>
    <t>Your second Maintenance Fee should be paid no later than</t>
  </si>
  <si>
    <t>Your first Maintenance Fee should be paid no later than</t>
  </si>
  <si>
    <t>154 PTA/PTE based expiration for pre1995</t>
  </si>
  <si>
    <t>Grant date based expiration for pre1995</t>
  </si>
  <si>
    <t>&lt;Return to Calculator</t>
  </si>
  <si>
    <t>Please type               Y for Yes or                 N for No</t>
  </si>
  <si>
    <t>MAX R,G</t>
  </si>
  <si>
    <r>
      <t xml:space="preserve">NOTE:  Do </t>
    </r>
    <r>
      <rPr>
        <b/>
        <u/>
        <sz val="10"/>
        <color indexed="8"/>
        <rFont val="Arial"/>
        <family val="2"/>
      </rPr>
      <t>not</t>
    </r>
    <r>
      <rPr>
        <sz val="10"/>
        <color indexed="8"/>
        <rFont val="Arial"/>
        <family val="2"/>
      </rPr>
      <t xml:space="preserve"> include any </t>
    </r>
    <r>
      <rPr>
        <b/>
        <sz val="10"/>
        <color indexed="8"/>
        <rFont val="Arial"/>
        <family val="2"/>
      </rPr>
      <t xml:space="preserve">156 PTE </t>
    </r>
    <r>
      <rPr>
        <sz val="10"/>
        <color indexed="8"/>
        <rFont val="Arial"/>
        <family val="2"/>
      </rPr>
      <t>in the TD-based expiration date.</t>
    </r>
  </si>
  <si>
    <t>NOTE:   For patents that are not designs or plants, all maintenance fees due at 3.5, 7.5 and 11.5 years must be paid on time to preserve the full patent term.</t>
  </si>
  <si>
    <t>maintenance fee-based expiration for utility</t>
  </si>
  <si>
    <t>NOTE:  If you wish to save this file for future reference, please retype the date in this calculated field.</t>
  </si>
  <si>
    <r>
      <rPr>
        <sz val="12"/>
        <color indexed="10"/>
        <rFont val="Arial"/>
        <family val="2"/>
      </rPr>
      <t xml:space="preserve">Is the patent either a reexamination or a reissue?  If so, you must  base your calculations on the </t>
    </r>
    <r>
      <rPr>
        <b/>
        <u/>
        <sz val="12"/>
        <color indexed="10"/>
        <rFont val="Arial"/>
        <family val="2"/>
      </rPr>
      <t>original</t>
    </r>
    <r>
      <rPr>
        <sz val="12"/>
        <color indexed="10"/>
        <rFont val="Arial"/>
        <family val="2"/>
      </rPr>
      <t xml:space="preserve"> patent's information.</t>
    </r>
    <r>
      <rPr>
        <sz val="11"/>
        <color indexed="10"/>
        <rFont val="Arial"/>
        <family val="2"/>
      </rPr>
      <t xml:space="preserve"> </t>
    </r>
  </si>
  <si>
    <t>february</t>
  </si>
  <si>
    <t>numdays inmonth</t>
  </si>
  <si>
    <t>month_err</t>
  </si>
  <si>
    <t>day_err</t>
  </si>
  <si>
    <t>yr_err</t>
  </si>
  <si>
    <t>short month</t>
  </si>
  <si>
    <t>test past vs future</t>
  </si>
  <si>
    <t>Does the patent claim any domestic benefit?</t>
  </si>
  <si>
    <t>Domestic Benefit = Continuation, Continuation-in-Part, or Divisional</t>
  </si>
  <si>
    <t>dateerror</t>
  </si>
  <si>
    <t>Date Filed</t>
  </si>
  <si>
    <t>Earliest Effective Filing Date</t>
  </si>
  <si>
    <t>Grant Date</t>
  </si>
  <si>
    <t>Terminally Disclaimed to</t>
  </si>
  <si>
    <t>Expiration due to Missed Maintenance Fee Payment</t>
  </si>
  <si>
    <t>Combined days of 35 USC 154 PTA, 35 USC 154 PTE and 35 USC 156 PTE additions.</t>
  </si>
  <si>
    <t>ERROR CONTROL SUMMARY - The above calculation is based upon the following date information:</t>
  </si>
  <si>
    <t>NOTICE:  This calculator is only an educational tool.  It was developed based on assumptions that may or may not apply in a particular case.  It does not provide a determination of any kind by USPTO.  It is not intended to, and does not, create any right or benefit, substantive or procedural, enforceable at law or in equity by a party against the United States, its departments, agencies, instrumentalities, entities, officers, employees or agents, or any other person.</t>
  </si>
  <si>
    <t>Patent Number:</t>
  </si>
  <si>
    <t>&lt;&lt; Enter Patent Number here.</t>
  </si>
  <si>
    <t>Application Number:</t>
  </si>
  <si>
    <t>&lt;&lt; Enter Application Number here.</t>
  </si>
  <si>
    <t>Notes:</t>
  </si>
  <si>
    <t>Hague 5/13/2015 calculation for K17</t>
  </si>
  <si>
    <t>Version updated 4/2/2015 to include patent term increase for design patents filed on or after 5/13/2015</t>
  </si>
  <si>
    <t>per Hague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</si>
</sst>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name val="Arial"/>
      <family val="2"/>
    </font>
    <font>
      <i/>
      <sz val="10"/>
      <name val="Arial"/>
      <family val="2"/>
    </font>
    <font>
      <sz val="11"/>
      <color indexed="10"/>
      <name val="Arial"/>
      <family val="2"/>
    </font>
    <font>
      <sz val="10"/>
      <name val="Arial"/>
      <family val="2"/>
    </font>
    <font>
      <sz val="10"/>
      <color indexed="8"/>
      <name val="Arial"/>
      <family val="2"/>
    </font>
    <font>
      <b/>
      <u/>
      <sz val="10"/>
      <color indexed="8"/>
      <name val="Arial"/>
      <family val="2"/>
    </font>
    <font>
      <b/>
      <sz val="10"/>
      <color indexed="8"/>
      <name val="Arial"/>
      <family val="2"/>
    </font>
    <font>
      <sz val="12"/>
      <color indexed="10"/>
      <name val="Arial"/>
      <family val="2"/>
    </font>
    <font>
      <b/>
      <u/>
      <sz val="12"/>
      <color indexed="10"/>
      <name val="Arial"/>
      <family val="2"/>
    </font>
    <font>
      <sz val="11"/>
      <color rgb="FF9C0006"/>
      <name val="Calibri"/>
      <family val="2"/>
      <scheme val="minor"/>
    </font>
    <font>
      <u/>
      <sz val="11"/>
      <color theme="10"/>
      <name val="Calibri"/>
      <family val="2"/>
    </font>
    <font>
      <sz val="11"/>
      <color rgb="FF3F3F76"/>
      <name val="Calibri"/>
      <family val="2"/>
      <scheme val="minor"/>
    </font>
    <font>
      <sz val="11"/>
      <color rgb="FF9C6500"/>
      <name val="Calibri"/>
      <family val="2"/>
      <scheme val="minor"/>
    </font>
    <font>
      <sz val="11"/>
      <color rgb="FFFF0000"/>
      <name val="Calibri"/>
      <family val="2"/>
      <scheme val="minor"/>
    </font>
    <font>
      <b/>
      <sz val="12"/>
      <color rgb="FFFF0000"/>
      <name val="Arial"/>
      <family val="2"/>
    </font>
    <font>
      <sz val="11"/>
      <color theme="1"/>
      <name val="Arial"/>
      <family val="2"/>
    </font>
    <font>
      <sz val="8"/>
      <color theme="4" tint="-0.249977111117893"/>
      <name val="Arial"/>
      <family val="2"/>
    </font>
    <font>
      <b/>
      <sz val="11"/>
      <color theme="1"/>
      <name val="Arial"/>
      <family val="2"/>
    </font>
    <font>
      <sz val="8"/>
      <color rgb="FFFF0000"/>
      <name val="Arial"/>
      <family val="2"/>
    </font>
    <font>
      <b/>
      <sz val="14"/>
      <color rgb="FFFF0000"/>
      <name val="Arial"/>
      <family val="2"/>
    </font>
    <font>
      <sz val="11"/>
      <color rgb="FFFF0000"/>
      <name val="Arial"/>
      <family val="2"/>
    </font>
    <font>
      <sz val="10"/>
      <color theme="1"/>
      <name val="Arial"/>
      <family val="2"/>
    </font>
    <font>
      <sz val="10"/>
      <color theme="4" tint="-0.249977111117893"/>
      <name val="Arial"/>
      <family val="2"/>
    </font>
    <font>
      <i/>
      <sz val="10"/>
      <color theme="1"/>
      <name val="Arial"/>
      <family val="2"/>
    </font>
    <font>
      <sz val="10"/>
      <color theme="5" tint="-0.249977111117893"/>
      <name val="Arial"/>
      <family val="2"/>
    </font>
    <font>
      <b/>
      <sz val="10"/>
      <color theme="5" tint="-0.249977111117893"/>
      <name val="Arial"/>
      <family val="2"/>
    </font>
    <font>
      <b/>
      <sz val="10"/>
      <color theme="1"/>
      <name val="Arial"/>
      <family val="2"/>
    </font>
    <font>
      <sz val="10"/>
      <color rgb="FFC00000"/>
      <name val="Arial"/>
      <family val="2"/>
    </font>
    <font>
      <i/>
      <sz val="8"/>
      <color rgb="FF7E6000"/>
      <name val="Arial"/>
      <family val="2"/>
    </font>
    <font>
      <sz val="14"/>
      <color theme="1"/>
      <name val="Arial"/>
      <family val="2"/>
    </font>
    <font>
      <sz val="9"/>
      <color theme="3" tint="0.39997558519241921"/>
      <name val="Arial"/>
      <family val="2"/>
    </font>
    <font>
      <sz val="10"/>
      <color theme="8" tint="-0.249977111117893"/>
      <name val="Arial"/>
      <family val="2"/>
    </font>
    <font>
      <sz val="11"/>
      <color rgb="FF9C0006"/>
      <name val="Arial"/>
      <family val="2"/>
    </font>
    <font>
      <sz val="9"/>
      <color theme="8" tint="-0.249977111117893"/>
      <name val="Arial"/>
      <family val="2"/>
    </font>
    <font>
      <sz val="11"/>
      <color rgb="FF3F3F76"/>
      <name val="Arial"/>
      <family val="2"/>
    </font>
    <font>
      <b/>
      <sz val="9"/>
      <color theme="8" tint="-0.249977111117893"/>
      <name val="Arial"/>
      <family val="2"/>
    </font>
    <font>
      <sz val="9"/>
      <color theme="7" tint="-0.249977111117893"/>
      <name val="Arial"/>
      <family val="2"/>
    </font>
    <font>
      <sz val="9"/>
      <color rgb="FF00B050"/>
      <name val="Arial"/>
      <family val="2"/>
    </font>
    <font>
      <sz val="11"/>
      <color theme="8" tint="-0.249977111117893"/>
      <name val="Arial"/>
      <family val="2"/>
    </font>
    <font>
      <b/>
      <sz val="11"/>
      <color theme="8" tint="-0.249977111117893"/>
      <name val="Arial"/>
      <family val="2"/>
    </font>
    <font>
      <sz val="11"/>
      <color rgb="FFC00000"/>
      <name val="Arial"/>
      <family val="2"/>
    </font>
    <font>
      <sz val="10"/>
      <color rgb="FFFF0000"/>
      <name val="Arial"/>
      <family val="2"/>
    </font>
    <font>
      <b/>
      <sz val="10"/>
      <color rgb="FFFF0000"/>
      <name val="Arial"/>
      <family val="2"/>
    </font>
    <font>
      <b/>
      <sz val="20"/>
      <color theme="1"/>
      <name val="Arial"/>
      <family val="2"/>
    </font>
    <font>
      <b/>
      <sz val="11"/>
      <color rgb="FFFF0000"/>
      <name val="Arial"/>
      <family val="2"/>
    </font>
    <font>
      <i/>
      <sz val="11"/>
      <color theme="1"/>
      <name val="Arial"/>
      <family val="2"/>
    </font>
    <font>
      <sz val="8"/>
      <color rgb="FF7E6000"/>
      <name val="Arial"/>
      <family val="2"/>
    </font>
    <font>
      <b/>
      <sz val="14"/>
      <color theme="1"/>
      <name val="Arial"/>
      <family val="2"/>
    </font>
    <font>
      <i/>
      <sz val="10"/>
      <color rgb="FF7E6000"/>
      <name val="Arial"/>
      <family val="2"/>
    </font>
    <font>
      <sz val="9"/>
      <color rgb="FFFF0000"/>
      <name val="Arial"/>
      <family val="2"/>
    </font>
    <font>
      <sz val="8"/>
      <color rgb="FF000000"/>
      <name val="Tahoma"/>
      <family val="2"/>
    </font>
  </fonts>
  <fills count="9">
    <fill>
      <patternFill patternType="none"/>
    </fill>
    <fill>
      <patternFill patternType="gray125"/>
    </fill>
    <fill>
      <patternFill patternType="solid">
        <fgColor rgb="FFFFC7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4" tint="-0.24994659260841701"/>
      </bottom>
      <diagonal/>
    </border>
    <border>
      <left style="thin">
        <color theme="0"/>
      </left>
      <right style="thin">
        <color theme="0"/>
      </right>
      <top style="thin">
        <color theme="0"/>
      </top>
      <bottom style="thin">
        <color theme="4" tint="-0.24994659260841701"/>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4" tint="-0.499984740745262"/>
      </top>
      <bottom style="thin">
        <color theme="0"/>
      </bottom>
      <diagonal/>
    </border>
    <border>
      <left/>
      <right style="thin">
        <color theme="0"/>
      </right>
      <top style="thin">
        <color theme="3"/>
      </top>
      <bottom style="thin">
        <color theme="0"/>
      </bottom>
      <diagonal/>
    </border>
    <border>
      <left/>
      <right/>
      <top style="thin">
        <color theme="3"/>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0"/>
      </left>
      <right style="thin">
        <color theme="0"/>
      </right>
      <top style="thin">
        <color theme="4" tint="-0.24994659260841701"/>
      </top>
      <bottom style="thin">
        <color theme="0"/>
      </bottom>
      <diagonal/>
    </border>
    <border>
      <left style="thin">
        <color theme="0"/>
      </left>
      <right style="thin">
        <color theme="4" tint="-0.24994659260841701"/>
      </right>
      <top style="thin">
        <color theme="0"/>
      </top>
      <bottom style="thin">
        <color theme="0"/>
      </bottom>
      <diagonal/>
    </border>
    <border>
      <left style="thin">
        <color theme="0"/>
      </left>
      <right style="thin">
        <color theme="0"/>
      </right>
      <top style="thin">
        <color theme="4" tint="-0.24994659260841701"/>
      </top>
      <bottom/>
      <diagonal/>
    </border>
    <border>
      <left style="thin">
        <color rgb="FF0070C0"/>
      </left>
      <right style="thin">
        <color rgb="FF0070C0"/>
      </right>
      <top style="thin">
        <color rgb="FF0070C0"/>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theme="0"/>
      </left>
      <right/>
      <top style="thin">
        <color theme="0"/>
      </top>
      <bottom/>
      <diagonal/>
    </border>
    <border>
      <left style="thin">
        <color theme="0"/>
      </left>
      <right style="thin">
        <color theme="4" tint="-0.24994659260841701"/>
      </right>
      <top style="thin">
        <color theme="0"/>
      </top>
      <bottom/>
      <diagonal/>
    </border>
    <border>
      <left style="thin">
        <color theme="4" tint="-0.24994659260841701"/>
      </left>
      <right style="thin">
        <color theme="4" tint="-0.24994659260841701"/>
      </right>
      <top style="thin">
        <color theme="4" tint="-0.24994659260841701"/>
      </top>
      <bottom style="thin">
        <color indexed="64"/>
      </bottom>
      <diagonal/>
    </border>
    <border>
      <left style="thin">
        <color theme="4" tint="-0.24994659260841701"/>
      </left>
      <right style="thin">
        <color theme="4" tint="-0.24994659260841701"/>
      </right>
      <top style="thin">
        <color theme="4" tint="-0.24994659260841701"/>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rgb="FF0070C0"/>
      </left>
      <right/>
      <top style="thin">
        <color theme="0"/>
      </top>
      <bottom style="thin">
        <color theme="0"/>
      </bottom>
      <diagonal/>
    </border>
    <border>
      <left/>
      <right/>
      <top style="thin">
        <color theme="0"/>
      </top>
      <bottom style="thin">
        <color theme="0"/>
      </bottom>
      <diagonal/>
    </border>
  </borders>
  <cellStyleXfs count="5">
    <xf numFmtId="0" fontId="0" fillId="0" borderId="0"/>
    <xf numFmtId="0" fontId="10" fillId="2" borderId="0" applyNumberFormat="0" applyBorder="0" applyAlignment="0" applyProtection="0"/>
    <xf numFmtId="0" fontId="11" fillId="0" borderId="0" applyNumberFormat="0" applyFill="0" applyBorder="0" applyAlignment="0" applyProtection="0">
      <alignment vertical="top"/>
      <protection locked="0"/>
    </xf>
    <xf numFmtId="0" fontId="12" fillId="3" borderId="5" applyNumberFormat="0" applyAlignment="0" applyProtection="0"/>
    <xf numFmtId="0" fontId="13" fillId="4" borderId="0" applyNumberFormat="0" applyBorder="0" applyAlignment="0" applyProtection="0"/>
  </cellStyleXfs>
  <cellXfs count="183">
    <xf numFmtId="0" fontId="0" fillId="0" borderId="0" xfId="0"/>
    <xf numFmtId="0" fontId="15" fillId="0" borderId="6" xfId="0" applyFont="1" applyBorder="1" applyAlignment="1" applyProtection="1">
      <alignment horizontal="center"/>
    </xf>
    <xf numFmtId="0" fontId="16" fillId="0" borderId="7" xfId="0" applyFont="1" applyBorder="1" applyProtection="1">
      <protection locked="0" hidden="1"/>
    </xf>
    <xf numFmtId="0" fontId="16" fillId="0" borderId="7" xfId="0" applyFont="1" applyBorder="1" applyProtection="1"/>
    <xf numFmtId="0" fontId="16" fillId="0" borderId="7" xfId="0" applyFont="1" applyBorder="1"/>
    <xf numFmtId="0" fontId="16" fillId="0" borderId="0" xfId="0" applyFont="1"/>
    <xf numFmtId="0" fontId="1" fillId="5" borderId="8" xfId="4" applyFont="1" applyFill="1" applyBorder="1" applyAlignment="1" applyProtection="1">
      <alignment horizontal="left" vertical="center" wrapText="1" indent="2"/>
    </xf>
    <xf numFmtId="0" fontId="17" fillId="0" borderId="9" xfId="0" applyFont="1" applyFill="1" applyBorder="1" applyAlignment="1" applyProtection="1">
      <alignment horizontal="center"/>
    </xf>
    <xf numFmtId="0" fontId="16" fillId="0" borderId="8" xfId="0" applyFont="1" applyBorder="1" applyProtection="1"/>
    <xf numFmtId="0" fontId="16" fillId="6" borderId="7" xfId="0" applyFont="1" applyFill="1" applyBorder="1" applyProtection="1">
      <protection locked="0" hidden="1"/>
    </xf>
    <xf numFmtId="0" fontId="17" fillId="0" borderId="10" xfId="0" applyFont="1" applyFill="1" applyBorder="1" applyAlignment="1" applyProtection="1">
      <alignment horizontal="center"/>
    </xf>
    <xf numFmtId="14" fontId="16" fillId="0" borderId="7" xfId="0" applyNumberFormat="1" applyFont="1" applyBorder="1" applyProtection="1">
      <protection locked="0" hidden="1"/>
    </xf>
    <xf numFmtId="0" fontId="16" fillId="0" borderId="7" xfId="0" applyFont="1" applyFill="1" applyBorder="1" applyProtection="1">
      <protection locked="0" hidden="1"/>
    </xf>
    <xf numFmtId="14" fontId="16" fillId="7" borderId="7" xfId="0" applyNumberFormat="1" applyFont="1" applyFill="1" applyBorder="1" applyProtection="1">
      <protection locked="0" hidden="1"/>
    </xf>
    <xf numFmtId="0" fontId="16" fillId="7" borderId="7" xfId="0" applyNumberFormat="1" applyFont="1" applyFill="1" applyBorder="1" applyProtection="1">
      <protection locked="0" hidden="1"/>
    </xf>
    <xf numFmtId="0" fontId="2" fillId="0" borderId="7" xfId="0" applyFont="1" applyBorder="1" applyAlignment="1" applyProtection="1">
      <alignment horizontal="center" vertical="top"/>
    </xf>
    <xf numFmtId="0" fontId="15" fillId="0" borderId="7" xfId="0" applyFont="1" applyBorder="1" applyAlignment="1" applyProtection="1">
      <alignment horizontal="center"/>
    </xf>
    <xf numFmtId="0" fontId="16" fillId="0" borderId="6" xfId="0" applyFont="1" applyBorder="1" applyProtection="1">
      <protection locked="0" hidden="1"/>
    </xf>
    <xf numFmtId="0" fontId="17" fillId="0" borderId="11" xfId="0" applyFont="1" applyFill="1" applyBorder="1" applyAlignment="1" applyProtection="1">
      <alignment horizontal="center"/>
    </xf>
    <xf numFmtId="0" fontId="15" fillId="0" borderId="7" xfId="0" applyFont="1" applyFill="1" applyBorder="1" applyAlignment="1" applyProtection="1">
      <alignment horizontal="center"/>
    </xf>
    <xf numFmtId="14" fontId="18" fillId="0" borderId="7" xfId="0" applyNumberFormat="1" applyFont="1" applyBorder="1" applyProtection="1">
      <protection locked="0" hidden="1"/>
    </xf>
    <xf numFmtId="0" fontId="18" fillId="0" borderId="7" xfId="0" applyFont="1" applyBorder="1" applyProtection="1">
      <protection locked="0" hidden="1"/>
    </xf>
    <xf numFmtId="0" fontId="18" fillId="0" borderId="7" xfId="0" applyFont="1" applyBorder="1"/>
    <xf numFmtId="0" fontId="18" fillId="0" borderId="0" xfId="0" applyFont="1"/>
    <xf numFmtId="0" fontId="15" fillId="0" borderId="6" xfId="0" applyFont="1" applyFill="1" applyBorder="1" applyAlignment="1" applyProtection="1">
      <alignment horizontal="center"/>
    </xf>
    <xf numFmtId="0" fontId="16" fillId="0" borderId="0" xfId="0" applyFont="1" applyProtection="1"/>
    <xf numFmtId="0" fontId="15" fillId="0" borderId="12" xfId="0" applyFont="1" applyBorder="1" applyAlignment="1" applyProtection="1">
      <alignment horizontal="center"/>
    </xf>
    <xf numFmtId="0" fontId="16" fillId="0" borderId="11" xfId="0" applyFont="1" applyBorder="1" applyProtection="1">
      <protection locked="0" hidden="1"/>
    </xf>
    <xf numFmtId="0" fontId="16" fillId="0" borderId="11" xfId="0" applyFont="1" applyBorder="1"/>
    <xf numFmtId="0" fontId="15" fillId="0" borderId="6" xfId="0" applyFont="1" applyBorder="1" applyAlignment="1" applyProtection="1">
      <alignment horizontal="center"/>
      <protection locked="0" hidden="1"/>
    </xf>
    <xf numFmtId="0" fontId="11" fillId="0" borderId="6" xfId="2" applyBorder="1" applyAlignment="1" applyProtection="1">
      <alignment horizontal="center"/>
      <protection locked="0" hidden="1"/>
    </xf>
    <xf numFmtId="0" fontId="19" fillId="0" borderId="6" xfId="0" applyFont="1" applyBorder="1" applyAlignment="1" applyProtection="1">
      <alignment horizontal="center"/>
      <protection locked="0" hidden="1"/>
    </xf>
    <xf numFmtId="0" fontId="15" fillId="0" borderId="7" xfId="0" applyFont="1" applyBorder="1" applyAlignment="1" applyProtection="1">
      <alignment horizontal="center"/>
      <protection locked="0" hidden="1"/>
    </xf>
    <xf numFmtId="0" fontId="15" fillId="0" borderId="13" xfId="0" applyFont="1" applyBorder="1" applyAlignment="1" applyProtection="1">
      <alignment horizontal="center"/>
      <protection locked="0" hidden="1"/>
    </xf>
    <xf numFmtId="0" fontId="15" fillId="0" borderId="7" xfId="0" applyFont="1" applyFill="1" applyBorder="1" applyAlignment="1" applyProtection="1">
      <alignment horizontal="center"/>
      <protection locked="0" hidden="1"/>
    </xf>
    <xf numFmtId="0" fontId="15" fillId="0" borderId="6" xfId="0" applyFont="1" applyFill="1" applyBorder="1" applyAlignment="1" applyProtection="1">
      <alignment horizontal="center"/>
      <protection locked="0" hidden="1"/>
    </xf>
    <xf numFmtId="0" fontId="15" fillId="0" borderId="12" xfId="0" applyFont="1" applyBorder="1" applyAlignment="1" applyProtection="1">
      <alignment horizontal="center"/>
      <protection locked="0" hidden="1"/>
    </xf>
    <xf numFmtId="0" fontId="0" fillId="5" borderId="14" xfId="0" applyFill="1" applyBorder="1"/>
    <xf numFmtId="0" fontId="0" fillId="5" borderId="6" xfId="0" applyFill="1" applyBorder="1"/>
    <xf numFmtId="0" fontId="0" fillId="5" borderId="7" xfId="0" applyFill="1" applyBorder="1"/>
    <xf numFmtId="0" fontId="11" fillId="5" borderId="0" xfId="2" quotePrefix="1" applyFill="1" applyBorder="1" applyAlignment="1" applyProtection="1">
      <alignment horizontal="right"/>
    </xf>
    <xf numFmtId="0" fontId="0" fillId="5" borderId="0" xfId="0" applyFill="1" applyBorder="1"/>
    <xf numFmtId="0" fontId="11" fillId="5" borderId="13" xfId="2" quotePrefix="1" applyFill="1" applyBorder="1" applyAlignment="1" applyProtection="1">
      <alignment horizontal="right"/>
    </xf>
    <xf numFmtId="0" fontId="0" fillId="5" borderId="15" xfId="0" applyFill="1" applyBorder="1"/>
    <xf numFmtId="0" fontId="0" fillId="5" borderId="16" xfId="0" applyFill="1" applyBorder="1"/>
    <xf numFmtId="0" fontId="0" fillId="5" borderId="17" xfId="0" applyFill="1" applyBorder="1"/>
    <xf numFmtId="0" fontId="16" fillId="5" borderId="7" xfId="0" applyFont="1" applyFill="1" applyBorder="1" applyProtection="1"/>
    <xf numFmtId="0" fontId="15" fillId="5" borderId="7" xfId="0" applyFont="1" applyFill="1" applyBorder="1" applyAlignment="1" applyProtection="1">
      <alignment horizontal="center"/>
    </xf>
    <xf numFmtId="0" fontId="11" fillId="5" borderId="7" xfId="2" applyFill="1" applyBorder="1" applyAlignment="1" applyProtection="1">
      <alignment horizontal="center"/>
      <protection locked="0" hidden="1"/>
    </xf>
    <xf numFmtId="14" fontId="16" fillId="5" borderId="7" xfId="0" applyNumberFormat="1" applyFont="1" applyFill="1" applyBorder="1" applyProtection="1">
      <protection locked="0" hidden="1"/>
    </xf>
    <xf numFmtId="0" fontId="16" fillId="5" borderId="7" xfId="0" applyFont="1" applyFill="1" applyBorder="1" applyProtection="1">
      <protection locked="0" hidden="1"/>
    </xf>
    <xf numFmtId="0" fontId="16" fillId="5" borderId="7" xfId="0" applyFont="1" applyFill="1" applyBorder="1"/>
    <xf numFmtId="0" fontId="15" fillId="5" borderId="7" xfId="0" applyFont="1" applyFill="1" applyBorder="1" applyAlignment="1" applyProtection="1">
      <alignment horizontal="center"/>
      <protection locked="0" hidden="1"/>
    </xf>
    <xf numFmtId="0" fontId="17" fillId="5" borderId="7" xfId="0" applyFont="1" applyFill="1" applyBorder="1" applyAlignment="1" applyProtection="1">
      <alignment horizontal="center"/>
    </xf>
    <xf numFmtId="0" fontId="20" fillId="5" borderId="7" xfId="0" applyFont="1" applyFill="1" applyBorder="1" applyAlignment="1" applyProtection="1">
      <alignment horizontal="center"/>
    </xf>
    <xf numFmtId="0" fontId="20" fillId="5" borderId="7" xfId="0" applyFont="1" applyFill="1" applyBorder="1" applyAlignment="1" applyProtection="1">
      <alignment horizontal="center"/>
      <protection locked="0" hidden="1"/>
    </xf>
    <xf numFmtId="0" fontId="16" fillId="5" borderId="7" xfId="0" applyFont="1" applyFill="1" applyBorder="1" applyAlignment="1" applyProtection="1">
      <alignment horizontal="left" indent="3"/>
    </xf>
    <xf numFmtId="0" fontId="16" fillId="5" borderId="7" xfId="0" applyNumberFormat="1" applyFont="1" applyFill="1" applyBorder="1" applyProtection="1">
      <protection locked="0" hidden="1"/>
    </xf>
    <xf numFmtId="14" fontId="21" fillId="5" borderId="7" xfId="0" applyNumberFormat="1" applyFont="1" applyFill="1" applyBorder="1" applyProtection="1">
      <protection locked="0" hidden="1"/>
    </xf>
    <xf numFmtId="0" fontId="21" fillId="0" borderId="7" xfId="0" applyFont="1" applyBorder="1" applyProtection="1">
      <protection locked="0" hidden="1"/>
    </xf>
    <xf numFmtId="0" fontId="4" fillId="5" borderId="8" xfId="4" applyFont="1" applyFill="1" applyBorder="1" applyAlignment="1" applyProtection="1">
      <alignment horizontal="left" vertical="center" wrapText="1" indent="2"/>
    </xf>
    <xf numFmtId="0" fontId="22" fillId="0" borderId="18" xfId="0" applyFont="1" applyBorder="1" applyProtection="1">
      <protection locked="0"/>
    </xf>
    <xf numFmtId="0" fontId="22" fillId="0" borderId="8" xfId="0" applyFont="1" applyBorder="1" applyAlignment="1" applyProtection="1">
      <alignment horizontal="left" indent="2"/>
    </xf>
    <xf numFmtId="0" fontId="22" fillId="0" borderId="8" xfId="0" applyFont="1" applyBorder="1" applyProtection="1"/>
    <xf numFmtId="0" fontId="22" fillId="0" borderId="19" xfId="0" applyFont="1" applyBorder="1" applyProtection="1"/>
    <xf numFmtId="0" fontId="22" fillId="0" borderId="7" xfId="0" applyFont="1" applyBorder="1" applyProtection="1"/>
    <xf numFmtId="0" fontId="22" fillId="0" borderId="20" xfId="0" applyFont="1" applyBorder="1" applyProtection="1"/>
    <xf numFmtId="0" fontId="23" fillId="0" borderId="7" xfId="0" applyFont="1" applyFill="1" applyBorder="1" applyAlignment="1" applyProtection="1">
      <alignment horizontal="center"/>
    </xf>
    <xf numFmtId="0" fontId="22" fillId="0" borderId="21" xfId="0" applyFont="1" applyBorder="1" applyProtection="1"/>
    <xf numFmtId="0" fontId="22" fillId="0" borderId="22" xfId="0" applyFont="1" applyBorder="1" applyProtection="1">
      <protection locked="0"/>
    </xf>
    <xf numFmtId="0" fontId="22" fillId="0" borderId="7" xfId="0" applyFont="1" applyBorder="1" applyAlignment="1" applyProtection="1">
      <alignment horizontal="left" indent="2"/>
    </xf>
    <xf numFmtId="0" fontId="22" fillId="0" borderId="14" xfId="0" applyFont="1" applyBorder="1" applyProtection="1"/>
    <xf numFmtId="0" fontId="24" fillId="0" borderId="7" xfId="0" applyFont="1" applyBorder="1" applyProtection="1"/>
    <xf numFmtId="0" fontId="24" fillId="0" borderId="23" xfId="0" applyFont="1" applyBorder="1" applyProtection="1"/>
    <xf numFmtId="0" fontId="24" fillId="0" borderId="14" xfId="0" applyFont="1" applyBorder="1" applyProtection="1"/>
    <xf numFmtId="0" fontId="25" fillId="5" borderId="7" xfId="0" applyFont="1" applyFill="1" applyBorder="1" applyAlignment="1" applyProtection="1">
      <alignment horizontal="left" vertical="center" indent="2"/>
    </xf>
    <xf numFmtId="0" fontId="24" fillId="0" borderId="8" xfId="0" applyFont="1" applyBorder="1" applyProtection="1"/>
    <xf numFmtId="0" fontId="24" fillId="0" borderId="22" xfId="0" applyFont="1" applyBorder="1" applyProtection="1">
      <protection locked="0"/>
    </xf>
    <xf numFmtId="0" fontId="26" fillId="0" borderId="8" xfId="0" applyFont="1" applyBorder="1" applyAlignment="1" applyProtection="1">
      <alignment horizontal="center"/>
    </xf>
    <xf numFmtId="0" fontId="27" fillId="0" borderId="8" xfId="0" applyFont="1" applyBorder="1" applyProtection="1"/>
    <xf numFmtId="0" fontId="27" fillId="0" borderId="24" xfId="0" applyFont="1" applyBorder="1" applyProtection="1"/>
    <xf numFmtId="0" fontId="25" fillId="0" borderId="8" xfId="0" applyFont="1" applyBorder="1" applyAlignment="1" applyProtection="1">
      <alignment horizontal="left" indent="2"/>
    </xf>
    <xf numFmtId="0" fontId="26" fillId="0" borderId="7" xfId="0" applyFont="1" applyBorder="1" applyAlignment="1" applyProtection="1">
      <alignment horizontal="center"/>
    </xf>
    <xf numFmtId="0" fontId="25" fillId="0" borderId="7" xfId="0" applyFont="1" applyBorder="1" applyAlignment="1" applyProtection="1">
      <alignment horizontal="left" indent="2"/>
    </xf>
    <xf numFmtId="0" fontId="22" fillId="0" borderId="25" xfId="0" applyFont="1" applyBorder="1" applyAlignment="1" applyProtection="1">
      <alignment horizontal="left" indent="2"/>
    </xf>
    <xf numFmtId="0" fontId="22" fillId="0" borderId="26" xfId="0" applyFont="1" applyBorder="1" applyProtection="1"/>
    <xf numFmtId="0" fontId="26" fillId="5" borderId="7" xfId="0" applyFont="1" applyFill="1" applyBorder="1" applyAlignment="1" applyProtection="1">
      <alignment horizontal="center"/>
    </xf>
    <xf numFmtId="0" fontId="22" fillId="5" borderId="7" xfId="0" applyFont="1" applyFill="1" applyBorder="1" applyProtection="1"/>
    <xf numFmtId="0" fontId="22" fillId="5" borderId="7" xfId="0" applyFont="1" applyFill="1" applyBorder="1" applyAlignment="1" applyProtection="1">
      <alignment horizontal="left" indent="2"/>
    </xf>
    <xf numFmtId="0" fontId="28" fillId="5" borderId="7" xfId="0" applyFont="1" applyFill="1" applyBorder="1" applyAlignment="1" applyProtection="1">
      <alignment horizontal="left" indent="2"/>
    </xf>
    <xf numFmtId="0" fontId="29" fillId="0" borderId="8" xfId="0" applyFont="1" applyBorder="1" applyAlignment="1" applyProtection="1">
      <alignment horizontal="center" vertical="top"/>
    </xf>
    <xf numFmtId="0" fontId="15" fillId="0" borderId="23" xfId="0" applyFont="1" applyBorder="1" applyAlignment="1" applyProtection="1">
      <alignment horizontal="center"/>
    </xf>
    <xf numFmtId="0" fontId="22" fillId="5" borderId="24" xfId="0" applyFont="1" applyFill="1" applyBorder="1" applyProtection="1"/>
    <xf numFmtId="0" fontId="30" fillId="5" borderId="11" xfId="0" applyFont="1" applyFill="1" applyBorder="1" applyProtection="1"/>
    <xf numFmtId="0" fontId="22" fillId="8" borderId="27" xfId="0" applyFont="1" applyFill="1" applyBorder="1" applyProtection="1"/>
    <xf numFmtId="0" fontId="22" fillId="8" borderId="28" xfId="0" applyFont="1" applyFill="1" applyBorder="1" applyProtection="1"/>
    <xf numFmtId="0" fontId="31" fillId="0" borderId="7" xfId="0" applyFont="1" applyBorder="1" applyProtection="1">
      <protection locked="0" hidden="1"/>
    </xf>
    <xf numFmtId="0" fontId="32" fillId="0" borderId="7" xfId="0" applyFont="1" applyBorder="1" applyProtection="1">
      <protection locked="0" hidden="1"/>
    </xf>
    <xf numFmtId="0" fontId="33" fillId="2" borderId="7" xfId="1" applyFont="1" applyBorder="1" applyProtection="1">
      <protection locked="0" hidden="1"/>
    </xf>
    <xf numFmtId="0" fontId="34" fillId="0" borderId="7" xfId="0" applyFont="1" applyBorder="1" applyProtection="1">
      <protection locked="0" hidden="1"/>
    </xf>
    <xf numFmtId="0" fontId="34" fillId="0" borderId="7" xfId="0" applyFont="1" applyFill="1" applyBorder="1" applyAlignment="1" applyProtection="1">
      <alignment horizontal="left"/>
      <protection locked="0" hidden="1"/>
    </xf>
    <xf numFmtId="0" fontId="10" fillId="2" borderId="7" xfId="1" applyBorder="1" applyProtection="1">
      <protection locked="0" hidden="1"/>
    </xf>
    <xf numFmtId="0" fontId="33" fillId="2" borderId="5" xfId="1" applyFont="1" applyBorder="1" applyProtection="1">
      <protection locked="0" hidden="1"/>
    </xf>
    <xf numFmtId="0" fontId="35" fillId="3" borderId="5" xfId="3" applyFont="1" applyAlignment="1" applyProtection="1">
      <alignment wrapText="1"/>
      <protection locked="0" hidden="1"/>
    </xf>
    <xf numFmtId="0" fontId="35" fillId="3" borderId="5" xfId="3" applyFont="1" applyProtection="1">
      <protection locked="0" hidden="1"/>
    </xf>
    <xf numFmtId="0" fontId="36" fillId="0" borderId="7" xfId="0" applyFont="1" applyBorder="1" applyProtection="1">
      <protection locked="0" hidden="1"/>
    </xf>
    <xf numFmtId="0" fontId="18" fillId="0" borderId="11" xfId="0" applyFont="1" applyBorder="1" applyProtection="1">
      <protection locked="0" hidden="1"/>
    </xf>
    <xf numFmtId="0" fontId="18" fillId="5" borderId="7" xfId="0" applyFont="1" applyFill="1" applyBorder="1" applyProtection="1">
      <protection locked="0" hidden="1"/>
    </xf>
    <xf numFmtId="0" fontId="35" fillId="5" borderId="7" xfId="3" applyFont="1" applyFill="1" applyBorder="1" applyProtection="1">
      <protection locked="0" hidden="1"/>
    </xf>
    <xf numFmtId="0" fontId="31" fillId="5" borderId="7" xfId="0" applyFont="1" applyFill="1" applyBorder="1" applyProtection="1">
      <protection locked="0" hidden="1"/>
    </xf>
    <xf numFmtId="14" fontId="18" fillId="5" borderId="7" xfId="0" applyNumberFormat="1" applyFont="1" applyFill="1" applyBorder="1" applyProtection="1">
      <protection locked="0" hidden="1"/>
    </xf>
    <xf numFmtId="14" fontId="31" fillId="5" borderId="7" xfId="0" applyNumberFormat="1" applyFont="1" applyFill="1" applyBorder="1" applyProtection="1">
      <protection locked="0" hidden="1"/>
    </xf>
    <xf numFmtId="14" fontId="37" fillId="5" borderId="7" xfId="0" applyNumberFormat="1" applyFont="1" applyFill="1" applyBorder="1" applyProtection="1">
      <protection locked="0" hidden="1"/>
    </xf>
    <xf numFmtId="14" fontId="38" fillId="5" borderId="7" xfId="0" applyNumberFormat="1" applyFont="1" applyFill="1" applyBorder="1" applyProtection="1">
      <protection locked="0" hidden="1"/>
    </xf>
    <xf numFmtId="0" fontId="21" fillId="5" borderId="7" xfId="0" applyFont="1" applyFill="1" applyBorder="1" applyProtection="1">
      <protection locked="0" hidden="1"/>
    </xf>
    <xf numFmtId="0" fontId="16" fillId="0" borderId="7" xfId="0" applyFont="1" applyBorder="1" applyAlignment="1" applyProtection="1">
      <alignment horizontal="right"/>
      <protection locked="0" hidden="1"/>
    </xf>
    <xf numFmtId="0" fontId="39" fillId="0" borderId="7" xfId="0" applyFont="1" applyBorder="1" applyAlignment="1" applyProtection="1">
      <alignment horizontal="right"/>
      <protection locked="0" hidden="1"/>
    </xf>
    <xf numFmtId="0" fontId="34" fillId="0" borderId="7" xfId="0" applyFont="1" applyBorder="1" applyAlignment="1" applyProtection="1">
      <alignment horizontal="right"/>
      <protection locked="0" hidden="1"/>
    </xf>
    <xf numFmtId="0" fontId="39" fillId="0" borderId="14" xfId="0" applyFont="1" applyBorder="1" applyAlignment="1" applyProtection="1">
      <alignment horizontal="right"/>
      <protection locked="0" hidden="1"/>
    </xf>
    <xf numFmtId="0" fontId="40" fillId="0" borderId="7" xfId="0" applyFont="1" applyBorder="1" applyAlignment="1" applyProtection="1">
      <alignment horizontal="right"/>
      <protection locked="0" hidden="1"/>
    </xf>
    <xf numFmtId="0" fontId="39" fillId="0" borderId="11" xfId="0" applyFont="1" applyBorder="1" applyAlignment="1" applyProtection="1">
      <alignment horizontal="right"/>
      <protection locked="0" hidden="1"/>
    </xf>
    <xf numFmtId="0" fontId="39" fillId="5" borderId="7" xfId="0" applyFont="1" applyFill="1" applyBorder="1" applyAlignment="1" applyProtection="1">
      <alignment horizontal="right"/>
      <protection locked="0" hidden="1"/>
    </xf>
    <xf numFmtId="0" fontId="31" fillId="5" borderId="7" xfId="0" applyFont="1" applyFill="1" applyBorder="1" applyAlignment="1" applyProtection="1">
      <alignment horizontal="right"/>
      <protection locked="0" hidden="1"/>
    </xf>
    <xf numFmtId="0" fontId="16" fillId="5" borderId="7" xfId="0" applyFont="1" applyFill="1" applyBorder="1" applyAlignment="1" applyProtection="1">
      <alignment horizontal="right"/>
      <protection locked="0" hidden="1"/>
    </xf>
    <xf numFmtId="0" fontId="41" fillId="5" borderId="7" xfId="0" applyFont="1" applyFill="1" applyBorder="1" applyAlignment="1" applyProtection="1">
      <alignment horizontal="right"/>
      <protection locked="0" hidden="1"/>
    </xf>
    <xf numFmtId="0" fontId="19" fillId="5" borderId="8" xfId="4" applyFont="1" applyFill="1" applyBorder="1" applyAlignment="1" applyProtection="1">
      <alignment horizontal="left" wrapText="1" indent="2"/>
    </xf>
    <xf numFmtId="0" fontId="42" fillId="5" borderId="0" xfId="4" applyFont="1" applyFill="1" applyAlignment="1" applyProtection="1">
      <alignment vertical="center" wrapText="1"/>
    </xf>
    <xf numFmtId="0" fontId="42" fillId="5" borderId="13" xfId="4" applyFont="1" applyFill="1" applyBorder="1" applyAlignment="1" applyProtection="1">
      <alignment vertical="center" wrapText="1"/>
    </xf>
    <xf numFmtId="0" fontId="13" fillId="4" borderId="7" xfId="4" applyBorder="1"/>
    <xf numFmtId="0" fontId="13" fillId="4" borderId="7" xfId="4" applyBorder="1" applyAlignment="1">
      <alignment horizontal="center" textRotation="90"/>
    </xf>
    <xf numFmtId="0" fontId="13" fillId="4" borderId="11" xfId="4" applyBorder="1"/>
    <xf numFmtId="0" fontId="16" fillId="0" borderId="8" xfId="0" applyFont="1" applyBorder="1" applyProtection="1">
      <protection locked="0" hidden="1"/>
    </xf>
    <xf numFmtId="0" fontId="16" fillId="0" borderId="6" xfId="0" applyFont="1" applyBorder="1"/>
    <xf numFmtId="0" fontId="13" fillId="4" borderId="14" xfId="4" applyBorder="1"/>
    <xf numFmtId="0" fontId="13" fillId="4" borderId="1" xfId="4" applyBorder="1"/>
    <xf numFmtId="0" fontId="10" fillId="2" borderId="0" xfId="1"/>
    <xf numFmtId="0" fontId="22" fillId="0" borderId="18" xfId="0" applyNumberFormat="1" applyFont="1" applyBorder="1" applyProtection="1">
      <protection locked="0"/>
    </xf>
    <xf numFmtId="0" fontId="16" fillId="0" borderId="7" xfId="0" applyNumberFormat="1" applyFont="1" applyBorder="1" applyProtection="1">
      <protection locked="0" hidden="1"/>
    </xf>
    <xf numFmtId="0" fontId="34" fillId="0" borderId="7" xfId="0" applyNumberFormat="1" applyFont="1" applyBorder="1" applyProtection="1">
      <protection locked="0" hidden="1"/>
    </xf>
    <xf numFmtId="0" fontId="34" fillId="0" borderId="11" xfId="0" applyNumberFormat="1" applyFont="1" applyBorder="1" applyProtection="1">
      <protection locked="0" hidden="1"/>
    </xf>
    <xf numFmtId="0" fontId="34" fillId="5" borderId="7" xfId="0" applyNumberFormat="1" applyFont="1" applyFill="1" applyBorder="1" applyProtection="1">
      <protection locked="0" hidden="1"/>
    </xf>
    <xf numFmtId="0" fontId="10" fillId="2" borderId="7" xfId="1" applyBorder="1"/>
    <xf numFmtId="0" fontId="43" fillId="5" borderId="7" xfId="0" applyFont="1" applyFill="1" applyBorder="1" applyAlignment="1" applyProtection="1">
      <alignment horizontal="left" indent="2"/>
    </xf>
    <xf numFmtId="0" fontId="22" fillId="5" borderId="7" xfId="0" applyFont="1" applyFill="1" applyBorder="1"/>
    <xf numFmtId="0" fontId="22" fillId="5" borderId="7" xfId="0" applyFont="1" applyFill="1" applyBorder="1" applyAlignment="1">
      <alignment horizontal="left" indent="2"/>
    </xf>
    <xf numFmtId="0" fontId="43" fillId="5" borderId="7" xfId="0" applyFont="1" applyFill="1" applyBorder="1" applyProtection="1"/>
    <xf numFmtId="0" fontId="44" fillId="0" borderId="7" xfId="0" applyFont="1" applyBorder="1" applyAlignment="1" applyProtection="1">
      <alignment vertical="center" wrapText="1"/>
    </xf>
    <xf numFmtId="0" fontId="16" fillId="5" borderId="8" xfId="0" applyFont="1" applyFill="1" applyBorder="1" applyAlignment="1" applyProtection="1">
      <alignment horizontal="right" indent="3"/>
    </xf>
    <xf numFmtId="0" fontId="16" fillId="5" borderId="11" xfId="0" applyFont="1" applyFill="1" applyBorder="1" applyProtection="1"/>
    <xf numFmtId="0" fontId="16" fillId="5" borderId="11" xfId="0" applyFont="1" applyFill="1" applyBorder="1"/>
    <xf numFmtId="0" fontId="16" fillId="5" borderId="14" xfId="0" applyFont="1" applyFill="1" applyBorder="1" applyProtection="1"/>
    <xf numFmtId="0" fontId="45" fillId="5" borderId="6" xfId="0" applyFont="1" applyFill="1" applyBorder="1" applyProtection="1"/>
    <xf numFmtId="0" fontId="16" fillId="5" borderId="6" xfId="0" applyFont="1" applyFill="1" applyBorder="1" applyProtection="1"/>
    <xf numFmtId="0" fontId="16" fillId="5" borderId="14" xfId="0" applyFont="1" applyFill="1" applyBorder="1" applyAlignment="1" applyProtection="1">
      <alignment horizontal="left" indent="3"/>
    </xf>
    <xf numFmtId="0" fontId="16" fillId="5" borderId="11" xfId="0" applyFont="1" applyFill="1" applyBorder="1" applyAlignment="1" applyProtection="1"/>
    <xf numFmtId="0" fontId="46" fillId="5" borderId="7" xfId="0" applyFont="1" applyFill="1" applyBorder="1" applyProtection="1"/>
    <xf numFmtId="0" fontId="22" fillId="5" borderId="24" xfId="0" applyFont="1" applyFill="1" applyBorder="1" applyAlignment="1" applyProtection="1">
      <alignment horizontal="left" wrapText="1" indent="2"/>
    </xf>
    <xf numFmtId="0" fontId="14" fillId="4" borderId="1" xfId="4" applyFont="1" applyBorder="1"/>
    <xf numFmtId="0" fontId="47" fillId="5" borderId="29" xfId="0" applyFont="1" applyFill="1" applyBorder="1" applyAlignment="1" applyProtection="1">
      <alignment horizontal="left" vertical="center" wrapText="1" indent="1"/>
    </xf>
    <xf numFmtId="0" fontId="47" fillId="5" borderId="12" xfId="0" applyFont="1" applyFill="1" applyBorder="1" applyAlignment="1" applyProtection="1">
      <alignment horizontal="left" vertical="center" wrapText="1" indent="1"/>
    </xf>
    <xf numFmtId="0" fontId="47" fillId="5" borderId="30" xfId="0" applyFont="1" applyFill="1" applyBorder="1" applyAlignment="1" applyProtection="1">
      <alignment horizontal="left" vertical="center" wrapText="1" indent="1"/>
    </xf>
    <xf numFmtId="0" fontId="47" fillId="5" borderId="31" xfId="0" applyFont="1" applyFill="1" applyBorder="1" applyAlignment="1" applyProtection="1">
      <alignment horizontal="left" vertical="center" wrapText="1" indent="1"/>
    </xf>
    <xf numFmtId="0" fontId="42" fillId="5" borderId="0" xfId="4" applyFont="1" applyFill="1" applyAlignment="1" applyProtection="1">
      <alignment horizontal="left" vertical="center" wrapText="1" indent="2"/>
    </xf>
    <xf numFmtId="0" fontId="44" fillId="0" borderId="0" xfId="0" applyFont="1" applyBorder="1" applyAlignment="1" applyProtection="1">
      <alignment horizontal="center" vertical="center" wrapText="1"/>
    </xf>
    <xf numFmtId="14" fontId="22" fillId="5" borderId="8" xfId="0" applyNumberFormat="1" applyFont="1" applyFill="1" applyBorder="1" applyAlignment="1" applyProtection="1">
      <alignment horizontal="right"/>
    </xf>
    <xf numFmtId="14" fontId="22" fillId="5" borderId="6" xfId="0" applyNumberFormat="1" applyFont="1" applyFill="1" applyBorder="1" applyAlignment="1" applyProtection="1">
      <alignment horizontal="right"/>
    </xf>
    <xf numFmtId="0" fontId="16" fillId="5" borderId="8" xfId="0" applyFont="1" applyFill="1" applyBorder="1" applyAlignment="1">
      <alignment horizontal="right"/>
    </xf>
    <xf numFmtId="0" fontId="16" fillId="5" borderId="6" xfId="0" applyFont="1" applyFill="1" applyBorder="1" applyAlignment="1">
      <alignment horizontal="right"/>
    </xf>
    <xf numFmtId="0" fontId="48" fillId="5" borderId="11" xfId="0" applyFont="1" applyFill="1" applyBorder="1" applyAlignment="1" applyProtection="1">
      <alignment horizontal="right" wrapText="1"/>
    </xf>
    <xf numFmtId="0" fontId="16" fillId="5" borderId="2" xfId="0" applyFont="1" applyFill="1" applyBorder="1" applyAlignment="1" applyProtection="1">
      <alignment horizontal="center"/>
      <protection locked="0"/>
    </xf>
    <xf numFmtId="0" fontId="16" fillId="5" borderId="3" xfId="0" applyFont="1" applyFill="1" applyBorder="1" applyAlignment="1" applyProtection="1">
      <alignment horizontal="center"/>
      <protection locked="0"/>
    </xf>
    <xf numFmtId="0" fontId="16" fillId="5" borderId="4" xfId="0" applyFont="1" applyFill="1" applyBorder="1" applyAlignment="1" applyProtection="1">
      <alignment horizontal="center"/>
      <protection locked="0"/>
    </xf>
    <xf numFmtId="0" fontId="16" fillId="5" borderId="2" xfId="0" applyFont="1" applyFill="1" applyBorder="1" applyAlignment="1" applyProtection="1">
      <alignment horizontal="left"/>
    </xf>
    <xf numFmtId="0" fontId="16" fillId="5" borderId="3" xfId="0" applyFont="1" applyFill="1" applyBorder="1" applyAlignment="1" applyProtection="1">
      <alignment horizontal="left"/>
    </xf>
    <xf numFmtId="0" fontId="16" fillId="5" borderId="4" xfId="0" applyFont="1" applyFill="1" applyBorder="1" applyAlignment="1" applyProtection="1">
      <alignment horizontal="left"/>
    </xf>
    <xf numFmtId="0" fontId="23" fillId="0" borderId="6" xfId="0" applyFont="1" applyFill="1" applyBorder="1" applyAlignment="1" applyProtection="1">
      <alignment horizontal="left"/>
    </xf>
    <xf numFmtId="0" fontId="23" fillId="0" borderId="7" xfId="0" applyFont="1" applyFill="1" applyBorder="1" applyAlignment="1" applyProtection="1">
      <alignment horizontal="left"/>
    </xf>
    <xf numFmtId="0" fontId="24" fillId="0" borderId="32" xfId="0" applyFont="1" applyBorder="1" applyAlignment="1" applyProtection="1">
      <alignment horizontal="center" wrapText="1"/>
    </xf>
    <xf numFmtId="0" fontId="24" fillId="0" borderId="6" xfId="0" applyFont="1" applyBorder="1" applyAlignment="1" applyProtection="1">
      <alignment horizontal="center" wrapText="1"/>
    </xf>
    <xf numFmtId="0" fontId="49" fillId="0" borderId="23" xfId="0" applyFont="1" applyFill="1" applyBorder="1" applyAlignment="1" applyProtection="1">
      <alignment horizontal="left" wrapText="1" indent="2"/>
    </xf>
    <xf numFmtId="0" fontId="50" fillId="8" borderId="8" xfId="0" applyFont="1" applyFill="1" applyBorder="1" applyAlignment="1" applyProtection="1">
      <alignment horizontal="left" vertical="center" wrapText="1"/>
    </xf>
    <xf numFmtId="0" fontId="50" fillId="8" borderId="33" xfId="0" applyFont="1" applyFill="1" applyBorder="1" applyAlignment="1" applyProtection="1">
      <alignment horizontal="left" vertical="center" wrapText="1"/>
    </xf>
    <xf numFmtId="0" fontId="50" fillId="8" borderId="6" xfId="0" applyFont="1" applyFill="1" applyBorder="1" applyAlignment="1" applyProtection="1">
      <alignment horizontal="left" vertical="center" wrapText="1"/>
    </xf>
  </cellXfs>
  <cellStyles count="5">
    <cellStyle name="Bad" xfId="1" builtinId="27"/>
    <cellStyle name="Hyperlink" xfId="2" builtinId="8"/>
    <cellStyle name="Input" xfId="3" builtinId="20"/>
    <cellStyle name="Neutral" xfId="4" builtinId="28"/>
    <cellStyle name="Normal" xfId="0" builtinId="0"/>
  </cellStyles>
  <dxfs count="19">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rgb="FFFF0000"/>
      </font>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color theme="0" tint="-0.34998626667073579"/>
      </font>
      <fill>
        <patternFill>
          <bgColor theme="0" tint="-4.9989318521683403E-2"/>
        </patternFill>
      </fill>
    </dxf>
    <dxf>
      <font>
        <b val="0"/>
        <i val="0"/>
        <color rgb="FF0070C0"/>
      </font>
      <fill>
        <patternFill>
          <bgColor theme="0"/>
        </patternFill>
      </fill>
    </dxf>
    <dxf>
      <font>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color theme="0" tint="-4.9989318521683403E-2"/>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font>
      <border>
        <left/>
        <right/>
        <top/>
        <bottom/>
      </border>
    </dxf>
    <dxf>
      <font>
        <color rgb="FFFF0000"/>
      </font>
      <fill>
        <patternFill>
          <bgColor rgb="FFFFFF00"/>
        </patternFill>
      </fill>
    </dxf>
    <dxf>
      <font>
        <color rgb="FFFFFF00"/>
      </font>
      <fill>
        <patternFill>
          <bgColor rgb="FFFF0000"/>
        </patternFill>
      </fill>
    </dxf>
    <dxf>
      <font>
        <b val="0"/>
        <i/>
        <color theme="0" tint="-4.9989318521683403E-2"/>
      </font>
      <fill>
        <patternFill patternType="solid">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K5" fmlaRange="J5:J8" noThreeD="1" sel="4" val="0"/>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3" dropStyle="combo" dx="16" fmlaLink="$K$30" fmlaRange="$J$29:$J$31" noThreeD="1" sel="0" val="0"/>
</file>

<file path=xl/ctrlProps/ctrlProp3.xml><?xml version="1.0" encoding="utf-8"?>
<formControlPr xmlns="http://schemas.microsoft.com/office/spreadsheetml/2009/9/main" objectType="Drop" dropLines="3" dropStyle="combo" dx="16" fmlaLink="$K$33" fmlaRange="$J$32:$J$34" noThreeD="1" sel="0" val="0"/>
</file>

<file path=xl/ctrlProps/ctrlProp4.xml><?xml version="1.0" encoding="utf-8"?>
<formControlPr xmlns="http://schemas.microsoft.com/office/spreadsheetml/2009/9/main" objectType="Drop" dropLines="3" dropStyle="combo" dx="16" fmlaLink="$K$36" fmlaRange="$J$35:$J$37" noThreeD="1" sel="0" val="0"/>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K$12"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K$2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28575</xdr:rowOff>
    </xdr:from>
    <xdr:to>
      <xdr:col>0</xdr:col>
      <xdr:colOff>1143000</xdr:colOff>
      <xdr:row>0</xdr:row>
      <xdr:rowOff>1028700</xdr:rowOff>
    </xdr:to>
    <xdr:pic>
      <xdr:nvPicPr>
        <xdr:cNvPr id="1118" name="Picture 3" descr="uspto_seal_250.gif">
          <a:extLst>
            <a:ext uri="{FF2B5EF4-FFF2-40B4-BE49-F238E27FC236}">
              <a16:creationId xmlns:a16="http://schemas.microsoft.com/office/drawing/2014/main" id="{00000000-0008-0000-0000-00005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8575"/>
          <a:ext cx="1009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321945</xdr:colOff>
      <xdr:row>1</xdr:row>
      <xdr:rowOff>123825</xdr:rowOff>
    </xdr:from>
    <xdr:to>
      <xdr:col>6</xdr:col>
      <xdr:colOff>925884</xdr:colOff>
      <xdr:row>3</xdr:row>
      <xdr:rowOff>125777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048500" y="1190625"/>
          <a:ext cx="1028700" cy="942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lang="en-US" sz="800">
              <a:latin typeface="Arial" pitchFamily="34" charset="0"/>
              <a:cs typeface="Arial" pitchFamily="34" charset="0"/>
            </a:rPr>
            <a:t>An X will appear to mark the next field requiring a response.  A "v" means you may proceed to the next marked field.</a:t>
          </a:r>
        </a:p>
      </xdr:txBody>
    </xdr:sp>
    <xdr:clientData/>
  </xdr:twoCellAnchor>
  <xdr:twoCellAnchor>
    <xdr:from>
      <xdr:col>5</xdr:col>
      <xdr:colOff>209580</xdr:colOff>
      <xdr:row>1</xdr:row>
      <xdr:rowOff>595313</xdr:rowOff>
    </xdr:from>
    <xdr:to>
      <xdr:col>5</xdr:col>
      <xdr:colOff>321311</xdr:colOff>
      <xdr:row>3</xdr:row>
      <xdr:rowOff>219071</xdr:rowOff>
    </xdr:to>
    <xdr:cxnSp macro="">
      <xdr:nvCxnSpPr>
        <xdr:cNvPr id="10" name="Elbow Connector 9">
          <a:extLst>
            <a:ext uri="{FF2B5EF4-FFF2-40B4-BE49-F238E27FC236}">
              <a16:creationId xmlns:a16="http://schemas.microsoft.com/office/drawing/2014/main" id="{00000000-0008-0000-0000-00000A000000}"/>
            </a:ext>
          </a:extLst>
        </xdr:cNvPr>
        <xdr:cNvCxnSpPr>
          <a:stCxn id="5" idx="1"/>
        </xdr:cNvCxnSpPr>
      </xdr:nvCxnSpPr>
      <xdr:spPr>
        <a:xfrm rot="10800000" flipV="1">
          <a:off x="6934230" y="1662113"/>
          <a:ext cx="114270" cy="5572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66675</xdr:rowOff>
        </xdr:from>
        <xdr:to>
          <xdr:col>4</xdr:col>
          <xdr:colOff>504825</xdr:colOff>
          <xdr:row>8</xdr:row>
          <xdr:rowOff>28575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514350</xdr:colOff>
          <xdr:row>30</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4</xdr:col>
          <xdr:colOff>514350</xdr:colOff>
          <xdr:row>33</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180975</xdr:rowOff>
        </xdr:from>
        <xdr:to>
          <xdr:col>5</xdr:col>
          <xdr:colOff>0</xdr:colOff>
          <xdr:row>36</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0</xdr:rowOff>
        </xdr:from>
        <xdr:to>
          <xdr:col>5</xdr:col>
          <xdr:colOff>28575</xdr:colOff>
          <xdr:row>15</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US" sz="800" b="0" i="0" u="none" strike="noStrike" baseline="0">
                  <a:solidFill>
                    <a:srgbClr val="000000"/>
                  </a:solidFill>
                  <a:latin typeface="Tahoma"/>
                  <a:ea typeface="Tahoma"/>
                  <a:cs typeface="Tahoma"/>
                </a:rPr>
                <a:t>Domestic Benefit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114300</xdr:rowOff>
        </xdr:from>
        <xdr:to>
          <xdr:col>3</xdr:col>
          <xdr:colOff>28575</xdr:colOff>
          <xdr:row>11</xdr:row>
          <xdr:rowOff>333375</xdr:rowOff>
        </xdr:to>
        <xdr:sp macro="" textlink="">
          <xdr:nvSpPr>
            <xdr:cNvPr id="1041" name="Option Button 17" descr="Yes - Priority"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104775</xdr:rowOff>
        </xdr:from>
        <xdr:to>
          <xdr:col>4</xdr:col>
          <xdr:colOff>0</xdr:colOff>
          <xdr:row>12</xdr:row>
          <xdr:rowOff>0</xdr:rowOff>
        </xdr:to>
        <xdr:sp macro="" textlink="">
          <xdr:nvSpPr>
            <xdr:cNvPr id="1042" name="Option Button 18" descr="No Priority"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66675</xdr:rowOff>
        </xdr:from>
        <xdr:to>
          <xdr:col>5</xdr:col>
          <xdr:colOff>47625</xdr:colOff>
          <xdr:row>26</xdr:row>
          <xdr:rowOff>171450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US" sz="800" b="0" i="0" u="none" strike="noStrike" baseline="0">
                  <a:solidFill>
                    <a:srgbClr val="000000"/>
                  </a:solidFill>
                  <a:latin typeface="Tahoma"/>
                  <a:ea typeface="Tahoma"/>
                  <a:cs typeface="Tahoma"/>
                </a:rPr>
                <a:t>Terminal Disclaimers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76200</xdr:rowOff>
        </xdr:from>
        <xdr:to>
          <xdr:col>3</xdr:col>
          <xdr:colOff>28575</xdr:colOff>
          <xdr:row>22</xdr:row>
          <xdr:rowOff>28575</xdr:rowOff>
        </xdr:to>
        <xdr:sp macro="" textlink="">
          <xdr:nvSpPr>
            <xdr:cNvPr id="1044" name="Option Button 20" descr="Yes -TD"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76200</xdr:rowOff>
        </xdr:from>
        <xdr:to>
          <xdr:col>4</xdr:col>
          <xdr:colOff>66675</xdr:colOff>
          <xdr:row>22</xdr:row>
          <xdr:rowOff>28575</xdr:rowOff>
        </xdr:to>
        <xdr:sp macro="" textlink="">
          <xdr:nvSpPr>
            <xdr:cNvPr id="1045" name="Option Button 21" descr="No TD"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219075</xdr:rowOff>
        </xdr:from>
        <xdr:to>
          <xdr:col>5</xdr:col>
          <xdr:colOff>47625</xdr:colOff>
          <xdr:row>36</xdr:row>
          <xdr:rowOff>171450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US" sz="800" b="0" i="0" u="none" strike="noStrike" baseline="0">
                  <a:solidFill>
                    <a:srgbClr val="000000"/>
                  </a:solidFill>
                  <a:latin typeface="Tahoma"/>
                  <a:ea typeface="Tahoma"/>
                  <a:cs typeface="Tahoma"/>
                </a:rPr>
                <a:t>Timely Payment of Maintenance Fees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381000</xdr:rowOff>
        </xdr:from>
        <xdr:to>
          <xdr:col>6</xdr:col>
          <xdr:colOff>914400</xdr:colOff>
          <xdr:row>0</xdr:row>
          <xdr:rowOff>704850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100" b="1" i="0" u="none" strike="noStrike" baseline="0">
                  <a:solidFill>
                    <a:srgbClr val="FF0000"/>
                  </a:solidFill>
                  <a:latin typeface="Arial"/>
                  <a:cs typeface="Arial"/>
                </a:rPr>
                <a:t>Clear all entries.</a:t>
              </a:r>
            </a:p>
          </xdr:txBody>
        </xdr:sp>
        <xdr:clientData fLocksWithSheet="0" fPrintsWithSheet="0"/>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5570012" cy="5116772"/>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Terminal Disclaimers:</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Terminal </a:t>
          </a:r>
          <a:r>
            <a:rPr lang="en-US" sz="1100" baseline="0">
              <a:solidFill>
                <a:schemeClr val="tx1"/>
              </a:solidFill>
              <a:effectLst/>
              <a:latin typeface="+mn-lt"/>
              <a:ea typeface="+mn-ea"/>
              <a:cs typeface="+mn-cs"/>
            </a:rPr>
            <a:t> disclaimer is a  submission filed by applicant or patent to disclaim or dedicate to the public the entire term of the patent or any terminal part of the term granted or to be granted.  </a:t>
          </a:r>
          <a:r>
            <a:rPr lang="en-US" sz="1100" i="1" baseline="0">
              <a:solidFill>
                <a:schemeClr val="tx1"/>
              </a:solidFill>
              <a:effectLst/>
              <a:latin typeface="+mn-lt"/>
              <a:ea typeface="+mn-ea"/>
              <a:cs typeface="+mn-cs"/>
            </a:rPr>
            <a:t>See 35 USC 253 and 37 CFR 1.321(b) and (c). </a:t>
          </a:r>
          <a:br>
            <a:rPr lang="en-US" sz="1100" i="1" baseline="0">
              <a:solidFill>
                <a:schemeClr val="tx1"/>
              </a:solidFill>
              <a:effectLst/>
              <a:latin typeface="+mn-lt"/>
              <a:ea typeface="+mn-ea"/>
              <a:cs typeface="+mn-cs"/>
            </a:rPr>
          </a:br>
          <a:br>
            <a:rPr lang="en-US" sz="1100" i="1" baseline="0">
              <a:solidFill>
                <a:schemeClr val="tx1"/>
              </a:solidFill>
              <a:effectLst/>
              <a:latin typeface="+mn-lt"/>
              <a:ea typeface="+mn-ea"/>
              <a:cs typeface="+mn-cs"/>
            </a:rPr>
          </a:br>
          <a:r>
            <a:rPr lang="en-US" sz="1100" baseline="0">
              <a:solidFill>
                <a:schemeClr val="tx1"/>
              </a:solidFill>
              <a:effectLst/>
              <a:latin typeface="+mn-lt"/>
              <a:ea typeface="+mn-ea"/>
              <a:cs typeface="+mn-cs"/>
            </a:rPr>
            <a:t>A terminal disclaimer may be filed to obviate a judicially created double patenting in a patent application or in a reexamination proceeding. A terminal disclaim must state that the agreement is to run with any patent granted on the application being examined and is to be binding upon the grantee, it successors, or assigns.  A terminal disclaimer may lead to an expiration date of the patent sooner than would otherwise occur without the submission of a terminal disclaimer.</a:t>
          </a:r>
          <a:endParaRPr lang="en-US">
            <a:effectLst/>
          </a:endParaRPr>
        </a:p>
        <a:p>
          <a:pPr>
            <a:lnSpc>
              <a:spcPts val="1100"/>
            </a:lnSpc>
          </a:pP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5267325" cy="5116743"/>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219075"/>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Maintenance Fee Payments:</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Utility</a:t>
          </a:r>
          <a:r>
            <a:rPr lang="en-US" sz="1100" baseline="0">
              <a:solidFill>
                <a:schemeClr val="tx1"/>
              </a:solidFill>
              <a:effectLst/>
              <a:latin typeface="+mn-lt"/>
              <a:ea typeface="+mn-ea"/>
              <a:cs typeface="+mn-cs"/>
            </a:rPr>
            <a:t> applications that were filed on/after May 12, 1980 require the payment of  maintenance fees .  Maintenance fees are not required for either design or plant patents.  </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The utility maintenance fees are due at the following periods of time after grant of the patent: (1) three years and 6 months after grant; seven years and six months after grant; and eleven years and six months after grant. A patent owner can pay a surcharge for up to to 6 months after a maintenance fee is due.  </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A patent owner who fails to pay the required maintenance fee within the required period will have the patent expire for failure to pay the maintenance fee.  A patent owner can have the patent revived by filing an unintentional petition within 2 years  after the applicable 6 month grace period.  An applicant meeting the requisite showing of unavoidable can petition any time during the term of the patent to have the patent revived.</a:t>
          </a:r>
          <a:endParaRPr lang="en-US">
            <a:effectLst/>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540850" cy="534162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75260"/>
          <a:ext cx="5579801" cy="5341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0" i="0" baseline="0">
              <a:solidFill>
                <a:schemeClr val="tx1"/>
              </a:solidFill>
              <a:effectLst/>
              <a:latin typeface="+mn-lt"/>
              <a:ea typeface="+mn-ea"/>
              <a:cs typeface="+mn-cs"/>
            </a:rPr>
            <a:t>Type:</a:t>
          </a:r>
        </a:p>
        <a:p>
          <a:endParaRPr lang="en-US" sz="1100" b="0" i="0"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1. Design patent applications protect the design embodied in or applied to an article of manufacture (or portion thereof) and </a:t>
          </a:r>
          <a:r>
            <a:rPr lang="en-US" sz="1100" b="0" i="0" u="sng" baseline="0">
              <a:solidFill>
                <a:schemeClr val="tx1"/>
              </a:solidFill>
              <a:effectLst/>
              <a:latin typeface="+mn-lt"/>
              <a:ea typeface="+mn-ea"/>
              <a:cs typeface="+mn-cs"/>
            </a:rPr>
            <a:t>not </a:t>
          </a:r>
          <a:r>
            <a:rPr lang="en-US" sz="1100" b="0" i="0" baseline="0">
              <a:solidFill>
                <a:schemeClr val="tx1"/>
              </a:solidFill>
              <a:effectLst/>
              <a:latin typeface="+mn-lt"/>
              <a:ea typeface="+mn-ea"/>
              <a:cs typeface="+mn-cs"/>
            </a:rPr>
            <a:t>the article itself. </a:t>
          </a:r>
          <a:r>
            <a:rPr lang="en-US" sz="1100" b="0" i="1" baseline="0">
              <a:solidFill>
                <a:schemeClr val="tx1"/>
              </a:solidFill>
              <a:effectLst/>
              <a:latin typeface="+mn-lt"/>
              <a:ea typeface="+mn-ea"/>
              <a:cs typeface="+mn-cs"/>
            </a:rPr>
            <a:t>Ex parte Cady</a:t>
          </a:r>
          <a:r>
            <a:rPr lang="en-US" sz="1100" b="0" i="0" baseline="0">
              <a:solidFill>
                <a:schemeClr val="tx1"/>
              </a:solidFill>
              <a:effectLst/>
              <a:latin typeface="+mn-lt"/>
              <a:ea typeface="+mn-ea"/>
              <a:cs typeface="+mn-cs"/>
            </a:rPr>
            <a:t>, 1916 C.D. 62, 232 O.G. 621 (Comm’r Pat. 1916). “[35 U.S.C.] 171 refers, not to the design of an article, but to the design for an article, and is inclusive of ornamental designs of all kinds including surface ornamentation as well as configuration of goods.” </a:t>
          </a:r>
          <a:r>
            <a:rPr lang="en-US" sz="1100" b="0" i="1" baseline="0">
              <a:solidFill>
                <a:schemeClr val="tx1"/>
              </a:solidFill>
              <a:effectLst/>
              <a:latin typeface="+mn-lt"/>
              <a:ea typeface="+mn-ea"/>
              <a:cs typeface="+mn-cs"/>
            </a:rPr>
            <a:t>In re Zahn</a:t>
          </a:r>
          <a:r>
            <a:rPr lang="en-US" sz="1100" b="0" i="0" baseline="0">
              <a:solidFill>
                <a:schemeClr val="tx1"/>
              </a:solidFill>
              <a:effectLst/>
              <a:latin typeface="+mn-lt"/>
              <a:ea typeface="+mn-ea"/>
              <a:cs typeface="+mn-cs"/>
            </a:rPr>
            <a:t>, 617 F.2d 261, 204 USPQ 988 (CCPA 1980).</a:t>
          </a:r>
          <a:br>
            <a:rPr lang="en-US" sz="1100" b="0" i="0" baseline="0">
              <a:solidFill>
                <a:schemeClr val="tx1"/>
              </a:solidFill>
              <a:effectLst/>
              <a:latin typeface="+mn-lt"/>
              <a:ea typeface="+mn-ea"/>
              <a:cs typeface="+mn-cs"/>
            </a:rPr>
          </a:br>
          <a:endParaRPr lang="en-US">
            <a:effectLst/>
          </a:endParaRPr>
        </a:p>
        <a:p>
          <a:r>
            <a:rPr lang="en-US" sz="1100" b="0" i="0" baseline="0">
              <a:solidFill>
                <a:schemeClr val="tx1"/>
              </a:solidFill>
              <a:effectLst/>
              <a:latin typeface="+mn-lt"/>
              <a:ea typeface="+mn-ea"/>
              <a:cs typeface="+mn-cs"/>
            </a:rPr>
            <a:t>Since a design is manifested in appearance, the subject matter of a design patent application may relate to the configuration or shape of an article, to the surface ornamentation applied to an article, or to the combination of configuration and surface ornamentation.</a:t>
          </a:r>
          <a:br>
            <a:rPr lang="en-US" sz="1100" b="0" i="0" baseline="0">
              <a:solidFill>
                <a:schemeClr val="tx1"/>
              </a:solidFill>
              <a:effectLst/>
              <a:latin typeface="+mn-lt"/>
              <a:ea typeface="+mn-ea"/>
              <a:cs typeface="+mn-cs"/>
            </a:rPr>
          </a:br>
          <a:br>
            <a:rPr lang="en-US" sz="1100" b="0" i="0" baseline="0">
              <a:solidFill>
                <a:schemeClr val="tx1"/>
              </a:solidFill>
              <a:effectLst/>
              <a:latin typeface="+mn-lt"/>
              <a:ea typeface="+mn-ea"/>
              <a:cs typeface="+mn-cs"/>
            </a:rPr>
          </a:br>
          <a:r>
            <a:rPr lang="en-US" sz="1100" b="0" i="0" baseline="0">
              <a:solidFill>
                <a:schemeClr val="tx1"/>
              </a:solidFill>
              <a:effectLst/>
              <a:latin typeface="+mn-lt"/>
              <a:ea typeface="+mn-ea"/>
              <a:cs typeface="+mn-cs"/>
            </a:rPr>
            <a:t>Design is inseparable from the article to which it is applied and cannot exist alone merely as a scheme of surface ornamentation. It must be a definite, preconceived thing, capable of reproduction and not merely the chance result of a method.</a:t>
          </a:r>
          <a:br>
            <a:rPr lang="en-US" sz="1100" b="0" i="0" baseline="0">
              <a:solidFill>
                <a:schemeClr val="tx1"/>
              </a:solidFill>
              <a:effectLst/>
              <a:latin typeface="+mn-lt"/>
              <a:ea typeface="+mn-ea"/>
              <a:cs typeface="+mn-cs"/>
            </a:rPr>
          </a:br>
          <a:endParaRPr lang="en-US">
            <a:effectLst/>
          </a:endParaRPr>
        </a:p>
        <a:p>
          <a:pPr eaLnBrk="1" fontAlgn="auto" latinLnBrk="0" hangingPunct="1"/>
          <a:r>
            <a:rPr lang="en-US" sz="1100">
              <a:solidFill>
                <a:schemeClr val="tx1"/>
              </a:solidFill>
              <a:effectLst/>
              <a:latin typeface="+mn-lt"/>
              <a:ea typeface="+mn-ea"/>
              <a:cs typeface="+mn-cs"/>
            </a:rPr>
            <a:t>2. Plant</a:t>
          </a:r>
          <a:r>
            <a:rPr lang="en-US" sz="1100" baseline="0">
              <a:solidFill>
                <a:schemeClr val="tx1"/>
              </a:solidFill>
              <a:effectLst/>
              <a:latin typeface="+mn-lt"/>
              <a:ea typeface="+mn-ea"/>
              <a:cs typeface="+mn-cs"/>
            </a:rPr>
            <a:t> patent applications protect  </a:t>
          </a:r>
          <a:r>
            <a:rPr lang="en-US" sz="1100">
              <a:solidFill>
                <a:schemeClr val="tx1"/>
              </a:solidFill>
              <a:effectLst/>
              <a:latin typeface="+mn-lt"/>
              <a:ea typeface="+mn-ea"/>
              <a:cs typeface="+mn-cs"/>
            </a:rPr>
            <a:t>a distinct and new variety of plant, including cultivated sports, mutants, hybrids, and newly found seedlings, other than a tuber propagated plant or a plant found in an uncultivated state, that is asexually reproduced.  Asexually propagated plants are those that are reproduced by means other than from seeds, such as by the rooting of cuttings, by layering, budding, grafting, inarching, etc.   Plants capable of sexual reproduction are not excluded from consideration if they have also been asexually reproduced. </a:t>
          </a:r>
          <a:br>
            <a:rPr lang="en-US" sz="1100">
              <a:solidFill>
                <a:schemeClr val="tx1"/>
              </a:solidFill>
              <a:effectLst/>
              <a:latin typeface="+mn-lt"/>
              <a:ea typeface="+mn-ea"/>
              <a:cs typeface="+mn-cs"/>
            </a:rPr>
          </a:br>
          <a:endParaRPr lang="en-US">
            <a:effectLst/>
          </a:endParaRPr>
        </a:p>
        <a:p>
          <a:pPr eaLnBrk="1" fontAlgn="auto" latinLnBrk="0" hangingPunct="1"/>
          <a:r>
            <a:rPr lang="en-US" sz="1100">
              <a:solidFill>
                <a:schemeClr val="tx1"/>
              </a:solidFill>
              <a:effectLst/>
              <a:latin typeface="+mn-lt"/>
              <a:ea typeface="+mn-ea"/>
              <a:cs typeface="+mn-cs"/>
            </a:rPr>
            <a:t>3.  Utility patents protec</a:t>
          </a:r>
          <a:r>
            <a:rPr lang="en-US" sz="1100" baseline="0">
              <a:solidFill>
                <a:schemeClr val="tx1"/>
              </a:solidFill>
              <a:effectLst/>
              <a:latin typeface="+mn-lt"/>
              <a:ea typeface="+mn-ea"/>
              <a:cs typeface="+mn-cs"/>
            </a:rPr>
            <a:t>t</a:t>
          </a:r>
          <a:r>
            <a:rPr lang="en-US" sz="1100">
              <a:solidFill>
                <a:schemeClr val="tx1"/>
              </a:solidFill>
              <a:effectLst/>
              <a:latin typeface="+mn-lt"/>
              <a:ea typeface="+mn-ea"/>
              <a:cs typeface="+mn-cs"/>
            </a:rPr>
            <a:t> the way an article is used and works . Utility patents include any new and useful process, machine, manufacture, or composition</a:t>
          </a:r>
          <a:r>
            <a:rPr lang="en-US" sz="1100" baseline="0">
              <a:solidFill>
                <a:schemeClr val="tx1"/>
              </a:solidFill>
              <a:effectLst/>
              <a:latin typeface="+mn-lt"/>
              <a:ea typeface="+mn-ea"/>
              <a:cs typeface="+mn-cs"/>
            </a:rPr>
            <a:t> of matter, or any new and useful improvements thereof. See 35 U.S.C. 101. The USPTO's grant of a utility patent provides the patent owner the right to preclude others from making, using, offering to sell or selling any patent invention within the United States, or importing into the United States the patented invention without authority from the patent owner.</a:t>
          </a:r>
          <a:endParaRPr lang="en-US">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5514035" cy="5122548"/>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Filing Date:</a:t>
          </a:r>
        </a:p>
        <a:p>
          <a:endParaRPr lang="en-US" sz="1100"/>
        </a:p>
        <a:p>
          <a:pPr rtl="0"/>
          <a:r>
            <a:rPr lang="en-US" sz="1100">
              <a:solidFill>
                <a:schemeClr val="tx1"/>
              </a:solidFill>
              <a:effectLst/>
              <a:latin typeface="+mn-lt"/>
              <a:ea typeface="+mn-ea"/>
              <a:cs typeface="+mn-cs"/>
            </a:rPr>
            <a:t>The filing date is the date of a nonprovisional application filed under 35 USC 111(a)</a:t>
          </a:r>
          <a:r>
            <a:rPr lang="en-US" sz="1100" baseline="0">
              <a:solidFill>
                <a:schemeClr val="tx1"/>
              </a:solidFill>
              <a:effectLst/>
              <a:latin typeface="+mn-lt"/>
              <a:ea typeface="+mn-ea"/>
              <a:cs typeface="+mn-cs"/>
            </a:rPr>
            <a:t> is the date on which specification as described by 35 USC 112, containing a description pursuant to 37 CFR 1.71, at least one claim pursuant to 37 CFR 1.75, and any drawing required pursuant 37 CFR 1.81(a) are filed in the USPTO. See 37 CFR 1.53(b).  </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Applications filed under 37 CFR 1.53(b) may be an original application, a continuation application, a divisional, a continuation-in-part application or a substitute application.  The application may be for a utility patent under 35 U.S.C  101, a design patent under 35 U.S.C. 171, or a plant patent under 35 USC 161. </a:t>
          </a:r>
          <a:r>
            <a:rPr lang="en-US" sz="1100">
              <a:solidFill>
                <a:schemeClr val="tx1"/>
              </a:solidFill>
              <a:effectLst/>
              <a:latin typeface="+mn-lt"/>
              <a:ea typeface="+mn-ea"/>
              <a:cs typeface="+mn-cs"/>
            </a:rPr>
            <a:t> </a:t>
          </a:r>
          <a:br>
            <a:rPr lang="en-US" sz="1100">
              <a:solidFill>
                <a:schemeClr val="tx1"/>
              </a:solidFill>
              <a:effectLst/>
              <a:latin typeface="+mn-lt"/>
              <a:ea typeface="+mn-ea"/>
              <a:cs typeface="+mn-cs"/>
            </a:rPr>
          </a:br>
          <a:br>
            <a:rPr lang="en-US" sz="1100">
              <a:solidFill>
                <a:schemeClr val="tx1"/>
              </a:solidFill>
              <a:effectLst/>
              <a:latin typeface="+mn-lt"/>
              <a:ea typeface="+mn-ea"/>
              <a:cs typeface="+mn-cs"/>
            </a:rPr>
          </a:br>
          <a:r>
            <a:rPr lang="en-US" sz="1100">
              <a:solidFill>
                <a:schemeClr val="tx1"/>
              </a:solidFill>
              <a:effectLst/>
              <a:latin typeface="+mn-lt"/>
              <a:ea typeface="+mn-ea"/>
              <a:cs typeface="+mn-cs"/>
            </a:rPr>
            <a:t>The date the filing</a:t>
          </a:r>
          <a:r>
            <a:rPr lang="en-US" sz="1100" baseline="0">
              <a:solidFill>
                <a:schemeClr val="tx1"/>
              </a:solidFill>
              <a:effectLst/>
              <a:latin typeface="+mn-lt"/>
              <a:ea typeface="+mn-ea"/>
              <a:cs typeface="+mn-cs"/>
            </a:rPr>
            <a:t> is legally accepted </a:t>
          </a:r>
          <a:r>
            <a:rPr lang="en-US" sz="1100">
              <a:solidFill>
                <a:schemeClr val="tx1"/>
              </a:solidFill>
              <a:effectLst/>
              <a:latin typeface="+mn-lt"/>
              <a:ea typeface="+mn-ea"/>
              <a:cs typeface="+mn-cs"/>
            </a:rPr>
            <a:t>is typically the date on which the documents are deposited at the USPTO but may be later if there are defects in the documents.</a:t>
          </a:r>
          <a:r>
            <a:rPr lang="en-US" sz="1100" baseline="0">
              <a:solidFill>
                <a:schemeClr val="tx1"/>
              </a:solidFill>
              <a:effectLst/>
              <a:latin typeface="+mn-lt"/>
              <a:ea typeface="+mn-ea"/>
              <a:cs typeface="+mn-cs"/>
            </a:rPr>
            <a:t> However, i</a:t>
          </a:r>
          <a:r>
            <a:rPr lang="en-US" sz="1100">
              <a:solidFill>
                <a:schemeClr val="tx1"/>
              </a:solidFill>
              <a:effectLst/>
              <a:latin typeface="+mn-lt"/>
              <a:ea typeface="+mn-ea"/>
              <a:cs typeface="+mn-cs"/>
            </a:rPr>
            <a:t>n the United States, if a patent application is mailed to the (USPTO) by Express Mail, Post Office to Addressee, then the date the application was deposited in the post office is the filing date.  See 37 CFR 1.10.</a:t>
          </a:r>
          <a:br>
            <a:rPr lang="en-US" sz="1100">
              <a:solidFill>
                <a:schemeClr val="tx1"/>
              </a:solidFill>
              <a:effectLst/>
              <a:latin typeface="+mn-lt"/>
              <a:ea typeface="+mn-ea"/>
              <a:cs typeface="+mn-cs"/>
            </a:rPr>
          </a:br>
          <a:endParaRPr lang="en-US">
            <a:effectLst/>
          </a:endParaRPr>
        </a:p>
        <a:p>
          <a:pPr rtl="0"/>
          <a:r>
            <a:rPr lang="en-US" sz="1100">
              <a:solidFill>
                <a:schemeClr val="tx1"/>
              </a:solidFill>
              <a:effectLst/>
              <a:latin typeface="+mn-lt"/>
              <a:ea typeface="+mn-ea"/>
              <a:cs typeface="+mn-cs"/>
            </a:rPr>
            <a:t>The filing date of an </a:t>
          </a:r>
          <a:r>
            <a:rPr lang="en-US" sz="1100" baseline="0">
              <a:solidFill>
                <a:schemeClr val="tx1"/>
              </a:solidFill>
              <a:effectLst/>
              <a:latin typeface="+mn-lt"/>
              <a:ea typeface="+mn-ea"/>
              <a:cs typeface="+mn-cs"/>
            </a:rPr>
            <a:t> application resulting from entry of an international application into the national stage under 35 U.S.C. 371 is the date of the filing of the international application provided that the application meets the requirements.   See 35 USC 363, 37 CFR 1.431 and PCT article 11.  The international filing date is accorded the earliest date on which the requirements under PCT Article (11)(1) were satisfied.</a:t>
          </a:r>
          <a:endParaRPr lang="en-US">
            <a:effectLst/>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5502438" cy="5116802"/>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Domestic Benefit:</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Domestic benefit for purposes of calculating the patent term expiration date includes any claim of priority under 35 U.S.C. 120, 121 and 365(c).  Domestic benefit does not include a priority claim of a provisional application filed under 35 USC 119(e). </a:t>
          </a:r>
          <a:endParaRPr lang="en-US">
            <a:effectLst/>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5267325" cy="5113027"/>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Effective Filing Date:</a:t>
          </a:r>
        </a:p>
        <a:p>
          <a:endParaRPr lang="en-US" sz="1100"/>
        </a:p>
        <a:p>
          <a:r>
            <a:rPr lang="en-US" sz="1100">
              <a:solidFill>
                <a:schemeClr val="tx1"/>
              </a:solidFill>
              <a:effectLst/>
              <a:latin typeface="+mn-lt"/>
              <a:ea typeface="+mn-ea"/>
              <a:cs typeface="+mn-cs"/>
            </a:rPr>
            <a:t>The effective</a:t>
          </a:r>
          <a:r>
            <a:rPr lang="en-US" sz="1100" baseline="0">
              <a:solidFill>
                <a:schemeClr val="tx1"/>
              </a:solidFill>
              <a:effectLst/>
              <a:latin typeface="+mn-lt"/>
              <a:ea typeface="+mn-ea"/>
              <a:cs typeface="+mn-cs"/>
            </a:rPr>
            <a:t> filing date of the application for purposes of patent term is the date that the application was filed in the United States, or if the application contains a specific reference to an earlier filed application or applications under 35 U.S.C. 120, 121 or 365(c).  For an international application, the effective filing date is the date of filing of the international application.</a:t>
          </a: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  </a:t>
          </a:r>
          <a:endParaRPr lang="en-US">
            <a:effectLst/>
          </a:endParaRPr>
        </a:p>
        <a:p>
          <a:r>
            <a:rPr lang="en-US" sz="1100" baseline="0">
              <a:solidFill>
                <a:schemeClr val="tx1"/>
              </a:solidFill>
              <a:effectLst/>
              <a:latin typeface="+mn-lt"/>
              <a:ea typeface="+mn-ea"/>
              <a:cs typeface="+mn-cs"/>
            </a:rPr>
            <a:t>For purposes of calculating the patent term, a continuation or a continuation-in-part part application claiming benefit under 35 USC 365(c) of an international application will have effective filing date  under 35 USC 363 designating the United States as of the filing of  the patent international application.</a:t>
          </a:r>
          <a:br>
            <a:rPr lang="en-US" sz="1100" baseline="0">
              <a:solidFill>
                <a:schemeClr val="tx1"/>
              </a:solidFill>
              <a:effectLst/>
              <a:latin typeface="+mn-lt"/>
              <a:ea typeface="+mn-ea"/>
              <a:cs typeface="+mn-cs"/>
            </a:rPr>
          </a:br>
          <a:endParaRPr lang="en-US">
            <a:effectLst/>
          </a:endParaRPr>
        </a:p>
        <a:p>
          <a:pPr>
            <a:lnSpc>
              <a:spcPts val="1200"/>
            </a:lnSpc>
          </a:pPr>
          <a:r>
            <a:rPr lang="en-US" sz="1100" baseline="0">
              <a:solidFill>
                <a:schemeClr val="tx1"/>
              </a:solidFill>
              <a:effectLst/>
              <a:latin typeface="+mn-lt"/>
              <a:ea typeface="+mn-ea"/>
              <a:cs typeface="+mn-cs"/>
            </a:rPr>
            <a:t>Furthermore, a claim for foreign priority under 35 USC  119(a)-(d) and 365(b) is not considered in determining the effective filing date of the application for purposes of patent term.</a:t>
          </a:r>
          <a:br>
            <a:rPr lang="en-US" sz="1100" baseline="0">
              <a:solidFill>
                <a:schemeClr val="tx1"/>
              </a:solidFill>
              <a:effectLst/>
              <a:latin typeface="+mn-lt"/>
              <a:ea typeface="+mn-ea"/>
              <a:cs typeface="+mn-cs"/>
            </a:rPr>
          </a:br>
          <a:endParaRPr lang="en-US">
            <a:effectLst/>
          </a:endParaRPr>
        </a:p>
        <a:p>
          <a:pPr>
            <a:lnSpc>
              <a:spcPts val="1200"/>
            </a:lnSpc>
          </a:pPr>
          <a:r>
            <a:rPr lang="en-US" sz="1100" baseline="0">
              <a:solidFill>
                <a:schemeClr val="tx1"/>
              </a:solidFill>
              <a:effectLst/>
              <a:latin typeface="+mn-lt"/>
              <a:ea typeface="+mn-ea"/>
              <a:cs typeface="+mn-cs"/>
            </a:rPr>
            <a:t>Furthermore, domestic priority under 35 USC 119(e) is not considered in determining the effective filing date for purposes of patent term.</a:t>
          </a:r>
          <a:endParaRPr lang="en-US">
            <a:effectLst/>
          </a:endParaRPr>
        </a:p>
        <a:p>
          <a:pPr>
            <a:lnSpc>
              <a:spcPts val="1200"/>
            </a:lnSpc>
          </a:pP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5276598" cy="511302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Patent Grant:</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grant date is the date in which a patent application becomes a US patent.</a:t>
          </a:r>
          <a:r>
            <a:rPr lang="en-US" sz="1100" baseline="0">
              <a:solidFill>
                <a:schemeClr val="tx1"/>
              </a:solidFill>
              <a:effectLst/>
              <a:latin typeface="+mn-lt"/>
              <a:ea typeface="+mn-ea"/>
              <a:cs typeface="+mn-cs"/>
            </a:rPr>
            <a:t>  The grant date is the date that patent rights can be exercised.  In the US, the grant date always occurs on a Tuesday.</a:t>
          </a:r>
          <a:endParaRPr lang="en-US">
            <a:effectLst/>
          </a:endParaRP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5267325" cy="51225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Patent Term Extensions (154):</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Patent term extensions are extensions of the term</a:t>
          </a:r>
          <a:r>
            <a:rPr lang="en-US" sz="1100" baseline="0">
              <a:solidFill>
                <a:schemeClr val="tx1"/>
              </a:solidFill>
              <a:effectLst/>
              <a:latin typeface="+mn-lt"/>
              <a:ea typeface="+mn-ea"/>
              <a:cs typeface="+mn-cs"/>
            </a:rPr>
            <a:t> of the patent </a:t>
          </a:r>
          <a:r>
            <a:rPr lang="en-US" sz="1100" b="0" i="0" baseline="0">
              <a:solidFill>
                <a:schemeClr val="tx1"/>
              </a:solidFill>
              <a:effectLst/>
              <a:latin typeface="+mn-lt"/>
              <a:ea typeface="+mn-ea"/>
              <a:cs typeface="+mn-cs"/>
            </a:rPr>
            <a:t>due to examination delay under the Uruguay Round Agreements Act (original applications, other than designs, filed on or after June 8, 1995, and before May 29, 2000). Utility and plant patents issuing on applications filed on or after June 8, 1995, but before May 29, 2000, are eligible for the patent term ** extension *provisions of former 35 U.S.C. 154(b) and 37 CFR 1.701. Patent term extensions may lead to an expiration of the patent term beyond the 20 year term granted under 35 USC 154(a)(2).</a:t>
          </a:r>
          <a:endParaRPr lang="en-US">
            <a:effectLst/>
          </a:endParaRP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5540917" cy="5122548"/>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Patent Term Adjustments (154):</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Patent term adjustments are extensions of the term</a:t>
          </a:r>
          <a:r>
            <a:rPr lang="en-US" sz="1100" baseline="0">
              <a:solidFill>
                <a:schemeClr val="tx1"/>
              </a:solidFill>
              <a:effectLst/>
              <a:latin typeface="+mn-lt"/>
              <a:ea typeface="+mn-ea"/>
              <a:cs typeface="+mn-cs"/>
            </a:rPr>
            <a:t> of the patent  under </a:t>
          </a:r>
          <a:r>
            <a:rPr lang="en-US" sz="1100" b="0" i="1" baseline="0">
              <a:solidFill>
                <a:schemeClr val="tx1"/>
              </a:solidFill>
              <a:effectLst/>
              <a:latin typeface="+mn-lt"/>
              <a:ea typeface="+mn-ea"/>
              <a:cs typeface="+mn-cs"/>
            </a:rPr>
            <a:t>the Patent Term Guarantee Act of 1999 (original applications, other than designs, filed on or after May 29, 2000) . </a:t>
          </a:r>
          <a:r>
            <a:rPr lang="en-US" sz="1100" b="0" i="0" baseline="0">
              <a:solidFill>
                <a:schemeClr val="tx1"/>
              </a:solidFill>
              <a:effectLst/>
              <a:latin typeface="+mn-lt"/>
              <a:ea typeface="+mn-ea"/>
              <a:cs typeface="+mn-cs"/>
            </a:rPr>
            <a:t>Utility and plant patents issuing on applications filed on or after May 29, 2000 are eligible for the patent term adjustment provisions of 35 U.S.C. 154(b)(amended, effective May 29, 2000) and 37 CFR 1.702-1.705. Patent term adjustments may lead to expiration of the term beyond the 20 year term granted under 35 USC 154(a)(2).</a:t>
          </a:r>
          <a:endParaRPr lang="en-US">
            <a:effectLst/>
          </a:endParaRP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5267325" cy="5107279"/>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190500"/>
          <a:ext cx="5419725"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Patent Term Extensions (156):</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Patent Term Extension under 35 U.S.C. 156 is for time spent conducting pre-market regulatory review at Food and Drug Administration or United States Department of Agriculture for a product claimed in patents. The right to a patent term extension based upon regulatory review is the result of the Drug Price Competition and Patent Term Restoration Act of 1984, Pub. L. No. 98-417, 98 Stat. 1585 (codified at 21 U.S.C. 355(b), (j), (l); 35 U.S.C. 156, 271, 282)(Hatch-Waxman Act). </a:t>
          </a:r>
          <a:endParaRPr lang="en-US">
            <a:effectLst/>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505"/>
  <sheetViews>
    <sheetView tabSelected="1" workbookViewId="0">
      <selection activeCell="C4" sqref="C4"/>
    </sheetView>
  </sheetViews>
  <sheetFormatPr defaultColWidth="9.1328125" defaultRowHeight="15.4" x14ac:dyDescent="0.45"/>
  <cols>
    <col min="1" max="1" width="73.3984375" style="8" customWidth="1"/>
    <col min="2" max="2" width="4.3984375" style="8" customWidth="1"/>
    <col min="3" max="4" width="7.59765625" style="25" customWidth="1"/>
    <col min="5" max="5" width="7.86328125" style="25" customWidth="1"/>
    <col min="6" max="6" width="6.3984375" style="1" customWidth="1"/>
    <col min="7" max="7" width="17.3984375" style="29" customWidth="1"/>
    <col min="8" max="8" width="31" style="115" hidden="1" customWidth="1"/>
    <col min="9" max="9" width="11.3984375" style="2" hidden="1" customWidth="1"/>
    <col min="10" max="10" width="10.73046875" style="2" hidden="1" customWidth="1"/>
    <col min="11" max="11" width="13.86328125" style="2" hidden="1" customWidth="1"/>
    <col min="12" max="12" width="5" style="21" hidden="1" customWidth="1"/>
    <col min="13" max="13" width="22.1328125" style="96" hidden="1" customWidth="1"/>
    <col min="14" max="14" width="9.1328125" style="2" hidden="1" customWidth="1"/>
    <col min="15" max="15" width="10.86328125" style="2" hidden="1" customWidth="1"/>
    <col min="16" max="16" width="1.86328125" style="2" hidden="1" customWidth="1"/>
    <col min="17" max="17" width="13.1328125" style="2" hidden="1" customWidth="1"/>
    <col min="18" max="18" width="12.265625" hidden="1" customWidth="1"/>
    <col min="19" max="20" width="9.1328125" hidden="1" customWidth="1"/>
    <col min="21" max="22" width="6.265625" hidden="1" customWidth="1"/>
    <col min="23" max="23" width="6.265625" style="128" hidden="1" customWidth="1"/>
    <col min="24" max="24" width="6.265625" style="4" hidden="1" customWidth="1"/>
    <col min="25" max="25" width="5.3984375" style="4" hidden="1" customWidth="1"/>
    <col min="26" max="26" width="9.1328125" style="4" hidden="1" customWidth="1"/>
    <col min="27" max="57" width="9.1328125" style="4" customWidth="1"/>
    <col min="58" max="63" width="9.1328125" style="4"/>
    <col min="64" max="16384" width="9.1328125" style="5"/>
  </cols>
  <sheetData>
    <row r="1" spans="1:25" ht="84" customHeight="1" x14ac:dyDescent="0.45">
      <c r="A1" s="163" t="s">
        <v>0</v>
      </c>
      <c r="B1" s="163"/>
      <c r="C1" s="163"/>
      <c r="D1" s="163"/>
      <c r="E1" s="163"/>
      <c r="F1" s="146"/>
      <c r="G1" s="146"/>
      <c r="T1" s="135">
        <f ca="1">YEAR(TODAY())</f>
        <v>2017</v>
      </c>
    </row>
    <row r="2" spans="1:25" ht="57" customHeight="1" x14ac:dyDescent="0.45">
      <c r="A2" s="162" t="s">
        <v>84</v>
      </c>
      <c r="B2" s="162"/>
      <c r="C2" s="162"/>
      <c r="D2" s="162"/>
      <c r="E2" s="162"/>
      <c r="F2" s="126"/>
      <c r="G2" s="127"/>
      <c r="I2" s="2" t="s">
        <v>11</v>
      </c>
      <c r="J2" s="2" t="s">
        <v>12</v>
      </c>
      <c r="K2" s="2" t="s">
        <v>10</v>
      </c>
      <c r="R2" t="s">
        <v>87</v>
      </c>
      <c r="S2" t="s">
        <v>88</v>
      </c>
      <c r="T2" t="s">
        <v>89</v>
      </c>
      <c r="U2" t="s">
        <v>85</v>
      </c>
      <c r="V2" t="s">
        <v>86</v>
      </c>
      <c r="W2" s="129" t="s">
        <v>90</v>
      </c>
      <c r="Y2" s="4" t="s">
        <v>94</v>
      </c>
    </row>
    <row r="3" spans="1:25" ht="16.5" customHeight="1" x14ac:dyDescent="0.45">
      <c r="A3" s="125" t="s">
        <v>83</v>
      </c>
      <c r="B3" s="6"/>
      <c r="C3" s="7" t="s">
        <v>5</v>
      </c>
      <c r="D3" s="7" t="s">
        <v>6</v>
      </c>
      <c r="E3" s="7" t="s">
        <v>7</v>
      </c>
      <c r="F3" s="158"/>
      <c r="G3" s="159"/>
      <c r="W3" s="130"/>
    </row>
    <row r="4" spans="1:25" ht="18.75" customHeight="1" x14ac:dyDescent="0.45">
      <c r="A4" s="60" t="s">
        <v>36</v>
      </c>
      <c r="B4" s="66" t="str">
        <f ca="1">IF(E4="","",IF(SUM(R4:T4)&gt;0,"ERR",""))</f>
        <v/>
      </c>
      <c r="C4" s="61">
        <f ca="1">MONTH(TODAY())</f>
        <v>9</v>
      </c>
      <c r="D4" s="61">
        <f ca="1">DAY(TODAY())</f>
        <v>28</v>
      </c>
      <c r="E4" s="61">
        <f ca="1">YEAR(TODAY())</f>
        <v>2017</v>
      </c>
      <c r="F4" s="160"/>
      <c r="G4" s="161"/>
      <c r="Q4" s="131"/>
      <c r="R4" s="134">
        <f ca="1">IF(C4&gt;12,10,IF(C4&lt;1,10,0))</f>
        <v>0</v>
      </c>
      <c r="S4" s="134">
        <f ca="1">IF(D4&lt;1,1,IF(C4=2,IF(D4&gt;U4,1,0),IF(D4&gt;V4,1,0)))</f>
        <v>0</v>
      </c>
      <c r="T4" s="134">
        <f ca="1">IF(E4&lt;1940,100,IF(E4&gt;T$1,100,0))</f>
        <v>0</v>
      </c>
      <c r="U4" s="134">
        <f ca="1">IF(E4/4-ROUND(E4/4,0)=0,29,28)</f>
        <v>28</v>
      </c>
      <c r="V4" s="134">
        <f ca="1">IF(C4=2,U4,IF(C4=4,30,IF(C4=6,30,IF(C4=9,30,IF(C4=11,30,31)))))</f>
        <v>30</v>
      </c>
      <c r="W4" s="134">
        <f ca="1">IF(C4=4,1,IF(C4=6,1,IF(C4=9,1,IF(C4=11,1,0))))</f>
        <v>1</v>
      </c>
      <c r="X4" s="132"/>
      <c r="Y4" s="141">
        <f ca="1">IF(B4="ERR",1,0)</f>
        <v>0</v>
      </c>
    </row>
    <row r="5" spans="1:25" ht="18.75" customHeight="1" x14ac:dyDescent="0.45">
      <c r="A5" s="62" t="s">
        <v>32</v>
      </c>
      <c r="B5" s="63"/>
      <c r="C5" s="64"/>
      <c r="D5" s="64"/>
      <c r="E5" s="64"/>
      <c r="F5" s="1" t="str">
        <f t="shared" ref="F5:F24" si="0">O5</f>
        <v>v</v>
      </c>
      <c r="G5" s="30" t="str">
        <f>IF(F5="X","Explanation","")</f>
        <v/>
      </c>
      <c r="J5" s="2" t="s">
        <v>4</v>
      </c>
      <c r="K5" s="9">
        <v>4</v>
      </c>
      <c r="L5" s="21" t="s">
        <v>41</v>
      </c>
      <c r="M5" s="97" t="s">
        <v>18</v>
      </c>
      <c r="N5" s="2">
        <f>IF(O5="X",1,0)</f>
        <v>0</v>
      </c>
      <c r="O5" s="98" t="str">
        <f>IF(K5&lt;2,"X","v")</f>
        <v>v</v>
      </c>
      <c r="Q5" s="131"/>
      <c r="W5"/>
      <c r="X5" s="132"/>
    </row>
    <row r="6" spans="1:25" ht="15.75" hidden="1" customHeight="1" x14ac:dyDescent="0.45">
      <c r="A6" s="62"/>
      <c r="B6" s="63"/>
      <c r="C6" s="65"/>
      <c r="D6" s="65"/>
      <c r="E6" s="65"/>
      <c r="J6" s="2" t="s">
        <v>1</v>
      </c>
      <c r="M6" s="99"/>
      <c r="Q6" s="131"/>
      <c r="R6" s="134"/>
      <c r="S6" s="134"/>
      <c r="T6" s="134"/>
      <c r="U6" s="134">
        <f>IF(E6/4-ROUND(E6/4,0)=0,29,28)</f>
        <v>29</v>
      </c>
      <c r="V6" s="134"/>
      <c r="W6" s="134"/>
      <c r="X6" s="132"/>
    </row>
    <row r="7" spans="1:25" hidden="1" x14ac:dyDescent="0.45">
      <c r="A7" s="62"/>
      <c r="B7" s="63"/>
      <c r="C7" s="65"/>
      <c r="D7" s="65"/>
      <c r="E7" s="65"/>
      <c r="J7" s="2" t="s">
        <v>2</v>
      </c>
      <c r="M7" s="99"/>
      <c r="Q7" s="131"/>
      <c r="R7" s="134"/>
      <c r="S7" s="134"/>
      <c r="T7" s="134"/>
      <c r="U7" s="134">
        <f>IF(E7/4-ROUND(E7/4,0)=0,29,28)</f>
        <v>29</v>
      </c>
      <c r="V7" s="134"/>
      <c r="W7" s="134"/>
      <c r="X7" s="132"/>
    </row>
    <row r="8" spans="1:25" ht="14.25" hidden="1" customHeight="1" x14ac:dyDescent="0.45">
      <c r="A8" s="62"/>
      <c r="B8" s="63"/>
      <c r="C8" s="65"/>
      <c r="D8" s="65"/>
      <c r="E8" s="65"/>
      <c r="J8" s="2" t="s">
        <v>3</v>
      </c>
      <c r="M8" s="99"/>
      <c r="Q8" s="131"/>
      <c r="R8" s="134"/>
      <c r="S8" s="134"/>
      <c r="T8" s="134"/>
      <c r="U8" s="134">
        <f>IF(E8/4-ROUND(E8/4,0)=0,29,28)</f>
        <v>29</v>
      </c>
      <c r="V8" s="134"/>
      <c r="W8" s="134"/>
      <c r="X8" s="132"/>
    </row>
    <row r="9" spans="1:25" ht="13.5" customHeight="1" x14ac:dyDescent="0.45">
      <c r="A9" s="62"/>
      <c r="B9" s="63"/>
      <c r="C9" s="10" t="s">
        <v>5</v>
      </c>
      <c r="D9" s="10" t="s">
        <v>6</v>
      </c>
      <c r="E9" s="10" t="s">
        <v>7</v>
      </c>
      <c r="H9" s="116"/>
      <c r="J9" s="11">
        <v>34858</v>
      </c>
      <c r="K9" s="2">
        <f>IF(E10&gt;0,IF(I10&lt;J9,1,IF(I10&gt;J10,3,2)),0)</f>
        <v>3</v>
      </c>
      <c r="M9" s="100" t="s">
        <v>23</v>
      </c>
      <c r="Q9" s="131"/>
      <c r="W9"/>
      <c r="X9" s="132"/>
    </row>
    <row r="10" spans="1:25" x14ac:dyDescent="0.45">
      <c r="A10" s="62" t="str">
        <f ca="1">IF(I10&gt;TODAY(),"This appears to be an invalid filing date, please check and reenter.","What is the filing date of the patent (U.S. or 371 International Date, if applicable)?")</f>
        <v>What is the filing date of the patent (U.S. or 371 International Date, if applicable)?</v>
      </c>
      <c r="B10" s="66" t="str">
        <f ca="1">IF(E10="","",IF(SUM(R10:T10)&gt;0,"ERR",""))</f>
        <v/>
      </c>
      <c r="C10" s="61">
        <v>10</v>
      </c>
      <c r="D10" s="61">
        <v>12</v>
      </c>
      <c r="E10" s="136">
        <v>2007</v>
      </c>
      <c r="F10" s="1" t="str">
        <f t="shared" si="0"/>
        <v>v</v>
      </c>
      <c r="G10" s="30" t="str">
        <f>IF(F10="X","Explanation","")</f>
        <v/>
      </c>
      <c r="H10" s="116" t="s">
        <v>14</v>
      </c>
      <c r="I10" s="11">
        <f>IF(E10&gt;0,DATE(E10,C10,D10),0)</f>
        <v>39367</v>
      </c>
      <c r="J10" s="11">
        <v>36674</v>
      </c>
      <c r="K10" s="12">
        <f>IF(E10&gt;0,E10+20,0)</f>
        <v>2027</v>
      </c>
      <c r="M10" s="99" t="s">
        <v>26</v>
      </c>
      <c r="N10" s="2">
        <f>IF(O10="X",1,0)</f>
        <v>0</v>
      </c>
      <c r="O10" s="98" t="str">
        <f>IF(F5="X","",IF(E10=0,"X","v"))</f>
        <v>v</v>
      </c>
      <c r="Q10" s="131"/>
      <c r="R10" s="134">
        <f>IF(C10&gt;12,10,IF(C10&lt;1,10,0))</f>
        <v>0</v>
      </c>
      <c r="S10" s="134">
        <f>IF(D10&lt;1,1,IF(C10=2,IF(D10&gt;U10,1,0),IF(D10&gt;V10,1,0)))</f>
        <v>0</v>
      </c>
      <c r="T10" s="134">
        <f ca="1">IF(E10&lt;1940,100,IF(E10&gt;T$1,100,0))</f>
        <v>0</v>
      </c>
      <c r="U10" s="134">
        <f>IF(E10/4-ROUND(E10/4,0)=0,29,28)</f>
        <v>28</v>
      </c>
      <c r="V10" s="134">
        <f>IF(C10=2,U10,IF(C10=4,30,IF(C10=6,30,IF(C10=9,30,IF(C10=11,30,31)))))</f>
        <v>31</v>
      </c>
      <c r="W10" s="134">
        <f>IF(C10=4,1,IF(C10=6,1,IF(C10=9,1,IF(C10=11,1,0))))</f>
        <v>0</v>
      </c>
      <c r="X10" s="132"/>
      <c r="Y10" s="141">
        <f ca="1">IF(B10="ERR",1,0)</f>
        <v>0</v>
      </c>
    </row>
    <row r="11" spans="1:25" ht="3.75" customHeight="1" x14ac:dyDescent="0.45">
      <c r="A11" s="62"/>
      <c r="B11" s="63"/>
      <c r="C11" s="64"/>
      <c r="D11" s="64"/>
      <c r="E11" s="64"/>
      <c r="H11" s="117" t="s">
        <v>27</v>
      </c>
      <c r="I11" s="11">
        <f>DATE(K10,C10,D10)</f>
        <v>46672</v>
      </c>
      <c r="K11" s="13">
        <f>I11</f>
        <v>46672</v>
      </c>
      <c r="L11" s="21" t="s">
        <v>37</v>
      </c>
      <c r="M11" s="99"/>
      <c r="Q11" s="131"/>
      <c r="U11">
        <f>IF(E11/4-ROUND(E11/4,0)=0,29,28)</f>
        <v>29</v>
      </c>
      <c r="W11"/>
      <c r="X11" s="132"/>
    </row>
    <row r="12" spans="1:25" ht="27.75" customHeight="1" x14ac:dyDescent="0.45">
      <c r="A12" s="62" t="s">
        <v>92</v>
      </c>
      <c r="B12" s="63"/>
      <c r="C12" s="67"/>
      <c r="D12" s="67"/>
      <c r="E12" s="67"/>
      <c r="F12" s="1" t="str">
        <f t="shared" si="0"/>
        <v>v</v>
      </c>
      <c r="G12" s="30" t="str">
        <f>IF(F12="X","Explanation","")</f>
        <v/>
      </c>
      <c r="H12" s="117"/>
      <c r="I12" s="11"/>
      <c r="K12" s="2">
        <v>2</v>
      </c>
      <c r="M12" s="99" t="s">
        <v>34</v>
      </c>
      <c r="N12" s="2">
        <f>IF(O12="X",1,0)</f>
        <v>0</v>
      </c>
      <c r="O12" s="98" t="str">
        <f>IF(F10="v",IF(K12&gt;0,"v","X"),"")</f>
        <v>v</v>
      </c>
      <c r="Q12" s="131"/>
      <c r="R12" s="134">
        <f>IF(C12&gt;12,10,IF(C12&lt;1,10,0))</f>
        <v>10</v>
      </c>
      <c r="S12" s="134">
        <f>IF(D12&lt;1,1,IF(C12=2,IF(D12&gt;U12,1,0),IF(D12&gt;V12,1,0)))</f>
        <v>1</v>
      </c>
      <c r="T12" s="134">
        <f>IF(E12&lt;1940,100,IF(E12&gt;T$1,100,0))</f>
        <v>100</v>
      </c>
      <c r="U12" s="134">
        <f>IF(E12/4-ROUND(E12/4,0)=0,29,28)</f>
        <v>29</v>
      </c>
      <c r="V12" s="134">
        <f>IF(C12=2,U12,IF(C12=4,30,IF(C12=6,30,IF(C12=9,30,IF(C12=11,30,31)))))</f>
        <v>31</v>
      </c>
      <c r="W12" s="134">
        <f>IF(C12=4,1,IF(C12=6,1,IF(C12=9,1,IF(C12=11,1,0))))</f>
        <v>0</v>
      </c>
      <c r="X12" s="132"/>
      <c r="Y12" s="141">
        <f>IF(B12="ERR",1,0)</f>
        <v>0</v>
      </c>
    </row>
    <row r="13" spans="1:25" ht="12" customHeight="1" x14ac:dyDescent="0.45">
      <c r="A13" s="62"/>
      <c r="B13" s="63"/>
      <c r="C13" s="10" t="s">
        <v>5</v>
      </c>
      <c r="D13" s="10" t="s">
        <v>6</v>
      </c>
      <c r="E13" s="10" t="s">
        <v>7</v>
      </c>
      <c r="H13" s="117"/>
      <c r="I13" s="11"/>
      <c r="M13" s="99"/>
      <c r="Q13" s="131"/>
      <c r="W13"/>
      <c r="X13" s="132"/>
    </row>
    <row r="14" spans="1:25" x14ac:dyDescent="0.45">
      <c r="A14" s="62" t="str">
        <f>IF(I14&gt;I10,"ERROR - This is an invalid EEFD value.","If the patent claims any domestic benefit, what is the Earliest Effective Filing Date?")</f>
        <v>If the patent claims any domestic benefit, what is the Earliest Effective Filing Date?</v>
      </c>
      <c r="B14" s="66" t="str">
        <f>IF(A14="ERROR - This is an invalid EEFD value.","ERR",IF(E14="","",IF(SUM(R14:T14)&gt;0,"ERR","")))</f>
        <v/>
      </c>
      <c r="C14" s="61"/>
      <c r="D14" s="61"/>
      <c r="E14" s="61"/>
      <c r="F14" s="1" t="str">
        <f t="shared" si="0"/>
        <v/>
      </c>
      <c r="G14" s="30" t="str">
        <f>IF(F14="X","Explanation","")</f>
        <v/>
      </c>
      <c r="H14" s="116" t="s">
        <v>15</v>
      </c>
      <c r="I14" s="11">
        <f>IF(E14&gt;0,DATE(E14,C14,D14),0)</f>
        <v>0</v>
      </c>
      <c r="K14" s="12">
        <f>IF(E14&gt;0,E14+20,0)</f>
        <v>0</v>
      </c>
      <c r="M14" s="99"/>
      <c r="N14" s="2">
        <f>IF(O14="X",1,0)</f>
        <v>0</v>
      </c>
      <c r="O14" s="101" t="str">
        <f>IF(F12="v",IF(E14&gt;0,"v",IF(K12=1,"X","")),"")</f>
        <v/>
      </c>
      <c r="Q14" s="131"/>
      <c r="R14" s="134">
        <f>IF(C14&gt;12,10,IF(C14&lt;1,10,0))</f>
        <v>10</v>
      </c>
      <c r="S14" s="134">
        <f>IF(D14&lt;1,1,IF(C14=2,IF(D14&gt;U14,1,0),IF(D14&gt;V14,1,0)))</f>
        <v>1</v>
      </c>
      <c r="T14" s="134">
        <f>IF(E14&lt;1940,100,IF(E14&gt;T$1,100,0))</f>
        <v>100</v>
      </c>
      <c r="U14" s="134">
        <f>IF(E14/4-ROUND(E14/4,0)=0,29,28)</f>
        <v>29</v>
      </c>
      <c r="V14" s="134">
        <f>IF(C14=2,U14,IF(C14=4,30,IF(C14=6,30,IF(C14=9,30,IF(C14=11,30,31)))))</f>
        <v>31</v>
      </c>
      <c r="W14" s="134">
        <f>IF(C14=4,1,IF(C14=6,1,IF(C14=9,1,IF(C14=11,1,0))))</f>
        <v>0</v>
      </c>
      <c r="X14" s="132"/>
      <c r="Y14" s="141">
        <f>IF(B14="ERR",1,0)</f>
        <v>0</v>
      </c>
    </row>
    <row r="15" spans="1:25" x14ac:dyDescent="0.45">
      <c r="A15" s="90" t="s">
        <v>93</v>
      </c>
      <c r="B15" s="63"/>
      <c r="C15" s="64"/>
      <c r="D15" s="64"/>
      <c r="E15" s="64"/>
      <c r="H15" s="116"/>
      <c r="I15" s="11"/>
      <c r="K15" s="13">
        <f>I16</f>
        <v>0</v>
      </c>
      <c r="L15" s="21" t="s">
        <v>39</v>
      </c>
      <c r="M15" s="99"/>
      <c r="Q15" s="131"/>
      <c r="W15"/>
      <c r="X15" s="132"/>
    </row>
    <row r="16" spans="1:25" ht="14.25" customHeight="1" x14ac:dyDescent="0.45">
      <c r="A16" s="63"/>
      <c r="B16" s="63"/>
      <c r="C16" s="10" t="s">
        <v>5</v>
      </c>
      <c r="D16" s="10" t="s">
        <v>6</v>
      </c>
      <c r="E16" s="10" t="s">
        <v>7</v>
      </c>
      <c r="H16" s="117" t="s">
        <v>28</v>
      </c>
      <c r="I16" s="11">
        <f>IF(K5&gt;2,IF(K14&gt;0,DATE(K14,C14,D14),0),0)</f>
        <v>0</v>
      </c>
      <c r="M16" s="99"/>
      <c r="Q16" s="131"/>
      <c r="W16"/>
      <c r="X16" s="132"/>
    </row>
    <row r="17" spans="1:63" x14ac:dyDescent="0.45">
      <c r="A17" s="62" t="str">
        <f>IF(E17&gt;0,IF(I17&lt;I10,"ERROR - Impossible filing date/grant date combination.","What is the grant date of the patent?"),"What is the grant date of the patent?")</f>
        <v>What is the grant date of the patent?</v>
      </c>
      <c r="B17" s="66" t="str">
        <f>IF(I17&gt;0,IF(I17&lt;I10,"ERR",IF(E17="","",IF(SUM(R17:T17)&gt;0,"ERR",""))),"")</f>
        <v/>
      </c>
      <c r="C17" s="61">
        <v>6</v>
      </c>
      <c r="D17" s="61">
        <v>10</v>
      </c>
      <c r="E17" s="61">
        <v>2014</v>
      </c>
      <c r="F17" s="1" t="str">
        <f t="shared" si="0"/>
        <v>v</v>
      </c>
      <c r="G17" s="30" t="str">
        <f>IF(F17="X","Explanation","")</f>
        <v/>
      </c>
      <c r="H17" s="116" t="s">
        <v>16</v>
      </c>
      <c r="I17" s="11">
        <f>IF(E17&gt;0,DATE(E17,C17,D17),0)</f>
        <v>41800</v>
      </c>
      <c r="K17" s="12">
        <f>IF(K5=2,R29,IF(K9=1,E17+17,0))</f>
        <v>0</v>
      </c>
      <c r="M17" s="99" t="s">
        <v>24</v>
      </c>
      <c r="N17" s="2">
        <f>IF(O17="X",1,0)</f>
        <v>0</v>
      </c>
      <c r="O17" s="98" t="str">
        <f>IF(E17&gt;0,"v",IF(K12=2,"X",IF(E14&gt;0,"X","")))</f>
        <v>v</v>
      </c>
      <c r="Q17" s="131"/>
      <c r="R17" s="134">
        <f>IF(C17&gt;12,10,IF(C17&lt;1,10,0))</f>
        <v>0</v>
      </c>
      <c r="S17" s="134">
        <f>IF(D17&lt;1,1,IF(C17=2,IF(D17&gt;U17,1,0),IF(D17&gt;V17,1,0)))</f>
        <v>0</v>
      </c>
      <c r="T17" s="157">
        <f>IF(E17&lt;1940,100,0)</f>
        <v>0</v>
      </c>
      <c r="U17" s="134">
        <f>IF(E17/4-ROUND(E17/4,0)=0,29,28)</f>
        <v>28</v>
      </c>
      <c r="V17" s="134">
        <f>IF(C17=2,U17,IF(C17=4,30,IF(C17=6,30,IF(C17=9,30,IF(C17=11,30,31)))))</f>
        <v>30</v>
      </c>
      <c r="W17" s="134">
        <f>IF(C17=4,1,IF(C17=6,1,IF(C17=9,1,IF(C17=11,1,0))))</f>
        <v>1</v>
      </c>
      <c r="X17" s="132"/>
      <c r="Y17" s="141">
        <f>IF(B17="ERR",1,0)</f>
        <v>0</v>
      </c>
    </row>
    <row r="18" spans="1:63" ht="13.5" customHeight="1" x14ac:dyDescent="0.45">
      <c r="A18" s="62"/>
      <c r="B18" s="63"/>
      <c r="C18" s="68"/>
      <c r="D18" s="64"/>
      <c r="E18" s="64"/>
      <c r="H18" s="117" t="s">
        <v>25</v>
      </c>
      <c r="I18" s="11">
        <f>IF(K17&gt;0,DATE(K17,C17,D17),0)</f>
        <v>0</v>
      </c>
      <c r="K18" s="11">
        <f>I18</f>
        <v>0</v>
      </c>
      <c r="L18" s="21" t="s">
        <v>38</v>
      </c>
      <c r="M18" s="99"/>
      <c r="Q18" s="131"/>
      <c r="W18"/>
      <c r="X18" s="132"/>
    </row>
    <row r="19" spans="1:63" x14ac:dyDescent="0.45">
      <c r="A19" s="62" t="str">
        <f>IF(K5&gt;2,IF($K$9=2,"How much 154 PTE is the patent entitled to (days)?  If none, enter '0'","         Skip this entry."),"         Skip this entry.")</f>
        <v xml:space="preserve">         Skip this entry.</v>
      </c>
      <c r="B19" s="63" t="str">
        <f>IF(C19&lt;0,"ERR","")</f>
        <v/>
      </c>
      <c r="C19" s="69"/>
      <c r="D19" s="175" t="str">
        <f>IF(A19="         Skip this entry.","","days of 154 PTE")</f>
        <v/>
      </c>
      <c r="E19" s="176"/>
      <c r="F19" s="1" t="str">
        <f t="shared" si="0"/>
        <v/>
      </c>
      <c r="G19" s="30" t="str">
        <f>IF(F19="X","Explanation","")</f>
        <v/>
      </c>
      <c r="H19" s="116"/>
      <c r="K19" s="14">
        <f>E17+17</f>
        <v>2031</v>
      </c>
      <c r="M19" s="99"/>
      <c r="N19" s="2">
        <f>IF(O19="X",1,0)</f>
        <v>0</v>
      </c>
      <c r="O19" s="102" t="str">
        <f>IF($K$9=2,IF(K5&gt;2,IF($E$17&gt;0,IF(C19="","X","v"),""),""),"")</f>
        <v/>
      </c>
      <c r="Q19" s="131"/>
      <c r="W19"/>
      <c r="X19" s="132"/>
      <c r="Y19" s="141">
        <f>IF(B19="ERR",1,0)</f>
        <v>0</v>
      </c>
    </row>
    <row r="20" spans="1:63" x14ac:dyDescent="0.45">
      <c r="A20" s="70" t="str">
        <f>IF(K5&gt;2,IF($K$9=3,"How much 154 PTA is the patent entitled to (days)? If none, enter '0'","         Skip this entry."),"         Skip this entry.")</f>
        <v>How much 154 PTA is the patent entitled to (days)? If none, enter '0'</v>
      </c>
      <c r="B20" s="63" t="str">
        <f>IF(C20&lt;0,"ERR","")</f>
        <v/>
      </c>
      <c r="C20" s="69">
        <v>1205</v>
      </c>
      <c r="D20" s="175" t="str">
        <f>IF(A20="         Skip this entry.","","days of 154 PTA")</f>
        <v>days of 154 PTA</v>
      </c>
      <c r="E20" s="176"/>
      <c r="F20" s="16" t="str">
        <f t="shared" si="0"/>
        <v/>
      </c>
      <c r="G20" s="30" t="str">
        <f>IF(F20="X","Explanation","")</f>
        <v/>
      </c>
      <c r="H20" s="116" t="s">
        <v>49</v>
      </c>
      <c r="I20" s="17">
        <f>C20+C19</f>
        <v>1205</v>
      </c>
      <c r="L20" s="21" t="s">
        <v>47</v>
      </c>
      <c r="M20" s="99"/>
      <c r="N20" s="2">
        <f>IF(O20="X",1,0)</f>
        <v>0</v>
      </c>
      <c r="O20" s="102" t="str">
        <f>IF($K$9=3,IF(K5&gt;2,IF($E$17&gt;0,IF(C20="","X",""),""),""),"")</f>
        <v/>
      </c>
      <c r="Q20" s="131"/>
      <c r="W20"/>
      <c r="X20" s="132"/>
      <c r="Y20" s="141">
        <f>IF(B20="ERR",1,0)</f>
        <v>0</v>
      </c>
    </row>
    <row r="21" spans="1:63" x14ac:dyDescent="0.45">
      <c r="A21" s="62" t="str">
        <f>IF(K5&lt;3,"         Skip this entry.","How much 156 PTE is the patent entitled to (days)?  If none, enter '0'")</f>
        <v>How much 156 PTE is the patent entitled to (days)?  If none, enter '0'</v>
      </c>
      <c r="B21" s="63" t="str">
        <f>IF(C21&lt;0,"ERR","")</f>
        <v/>
      </c>
      <c r="C21" s="69">
        <v>0</v>
      </c>
      <c r="D21" s="175" t="str">
        <f>IF(A21="         Skip this entry.","","days of 156 PTE")</f>
        <v>days of 156 PTE</v>
      </c>
      <c r="E21" s="176"/>
      <c r="F21" s="1" t="str">
        <f t="shared" si="0"/>
        <v>v</v>
      </c>
      <c r="G21" s="30" t="str">
        <f>IF(F21="X","Explanation","")</f>
        <v/>
      </c>
      <c r="H21" s="116" t="s">
        <v>50</v>
      </c>
      <c r="I21" s="2">
        <f>C21</f>
        <v>0</v>
      </c>
      <c r="L21" s="21" t="s">
        <v>48</v>
      </c>
      <c r="M21" s="2">
        <f>SUM(N5:N20)</f>
        <v>0</v>
      </c>
      <c r="N21" s="2">
        <f>IF(O21="X",1,0)</f>
        <v>0</v>
      </c>
      <c r="O21" s="102" t="str">
        <f>IF(K5=2,"",IF(M21=0,IF(C21="","X","v"),""))</f>
        <v>v</v>
      </c>
      <c r="P21" s="2">
        <f>N21+M21</f>
        <v>0</v>
      </c>
      <c r="Q21" s="131"/>
      <c r="W21"/>
      <c r="X21" s="132"/>
      <c r="Y21" s="141">
        <f>IF(B21="ERR",1,0)</f>
        <v>0</v>
      </c>
    </row>
    <row r="22" spans="1:63" ht="30" customHeight="1" x14ac:dyDescent="0.45">
      <c r="A22" s="62" t="s">
        <v>33</v>
      </c>
      <c r="B22" s="63"/>
      <c r="C22" s="71"/>
      <c r="D22" s="71"/>
      <c r="E22" s="71"/>
      <c r="F22" s="1" t="str">
        <f t="shared" si="0"/>
        <v>v</v>
      </c>
      <c r="G22" s="30" t="str">
        <f>IF(F22="X","Explanation","")</f>
        <v/>
      </c>
      <c r="H22" s="116"/>
      <c r="K22" s="2">
        <v>2</v>
      </c>
      <c r="M22" s="99" t="s">
        <v>35</v>
      </c>
      <c r="N22" s="2">
        <f>IF(O22="X",1,0)</f>
        <v>0</v>
      </c>
      <c r="O22" s="103" t="str">
        <f>IF(P21&gt;0,"",IF(K22&gt;0,"v",IF(K5=2,IF(E17&gt;0,"X",""),IF(K21="","X",""))))</f>
        <v>v</v>
      </c>
      <c r="Q22" s="131"/>
      <c r="W22"/>
      <c r="X22" s="132"/>
    </row>
    <row r="23" spans="1:63" ht="11.25" customHeight="1" x14ac:dyDescent="0.45">
      <c r="A23" s="62"/>
      <c r="B23" s="63"/>
      <c r="C23" s="10" t="s">
        <v>5</v>
      </c>
      <c r="D23" s="10" t="s">
        <v>6</v>
      </c>
      <c r="E23" s="10" t="s">
        <v>7</v>
      </c>
      <c r="H23" s="116"/>
      <c r="M23" s="99"/>
      <c r="Q23" s="131"/>
      <c r="W23"/>
      <c r="X23" s="132"/>
    </row>
    <row r="24" spans="1:63" x14ac:dyDescent="0.45">
      <c r="A24" s="62" t="str">
        <f>IF(K22=2,IF(E24&gt;0,"ERROR - You indicated there were no terminal disclaimers, please correct.","If there are any terminal disclaimers, what is the earliest TD-based expiration date? "),"If there are any terminal disclaimers, what is the earliest TD-based expiration date? ")</f>
        <v xml:space="preserve">If there are any terminal disclaimers, what is the earliest TD-based expiration date? </v>
      </c>
      <c r="B24" s="66" t="str">
        <f>IF(E24="","",IF(SUM(R24:T24)&gt;0,"ERR",""))</f>
        <v/>
      </c>
      <c r="C24" s="61"/>
      <c r="D24" s="61"/>
      <c r="E24" s="61"/>
      <c r="F24" s="1" t="str">
        <f t="shared" si="0"/>
        <v/>
      </c>
      <c r="G24" s="31" t="str">
        <f>IF(F24="X","Explanation","")</f>
        <v/>
      </c>
      <c r="H24" s="116" t="s">
        <v>17</v>
      </c>
      <c r="I24" s="11">
        <f>IF(K22=1,DATE(E24,C24,D24),0)</f>
        <v>0</v>
      </c>
      <c r="K24" s="13">
        <f>I24</f>
        <v>0</v>
      </c>
      <c r="L24" s="21" t="s">
        <v>40</v>
      </c>
      <c r="M24" s="99"/>
      <c r="N24" s="2">
        <f>IF(O24="X",1,0)</f>
        <v>0</v>
      </c>
      <c r="O24" s="104" t="str">
        <f>IF(K22=1,IF(E24&gt;0,"v","X"),"")</f>
        <v/>
      </c>
      <c r="Q24" s="131"/>
      <c r="R24" s="134">
        <f>IF(C24&gt;12,10,IF(C24&lt;1,10,0))</f>
        <v>10</v>
      </c>
      <c r="S24" s="134">
        <f>IF(D24&lt;1,1,IF(C24=2,IF(D24&gt;U24,1,0),IF(D24&gt;V24,1,0)))</f>
        <v>1</v>
      </c>
      <c r="T24" s="134"/>
      <c r="U24" s="134">
        <f>IF(E24/4-ROUND(E24/4,0)=0,29,28)</f>
        <v>29</v>
      </c>
      <c r="V24" s="134">
        <f>IF(C24=2,U24,IF(C24=4,30,IF(C24=6,30,IF(C24=9,30,IF(C24=11,30,31)))))</f>
        <v>31</v>
      </c>
      <c r="W24" s="134">
        <f>IF(C24=4,1,IF(C24=6,1,IF(C24=9,1,IF(C24=11,1,0))))</f>
        <v>0</v>
      </c>
      <c r="X24" s="132"/>
      <c r="Y24" s="141">
        <f>IF(B24="ERR",1,0)</f>
        <v>0</v>
      </c>
    </row>
    <row r="25" spans="1:63" ht="18" hidden="1" customHeight="1" x14ac:dyDescent="0.45">
      <c r="A25" s="15" t="s">
        <v>80</v>
      </c>
      <c r="B25" s="72"/>
      <c r="C25" s="73"/>
      <c r="D25" s="74"/>
      <c r="E25" s="74"/>
      <c r="F25" s="16"/>
      <c r="G25" s="32"/>
      <c r="H25" s="116"/>
      <c r="I25" s="17"/>
      <c r="M25" s="99"/>
      <c r="O25" s="99"/>
      <c r="U25">
        <f>IF(E25/4-ROUND(E25/4,0)=0,29,28)</f>
        <v>29</v>
      </c>
      <c r="W25" s="133"/>
    </row>
    <row r="26" spans="1:63" ht="33.75" hidden="1" customHeight="1" x14ac:dyDescent="0.45">
      <c r="A26" s="75" t="str">
        <f>IF(K5=2,IF(E24&gt;0,"Is theTD over a utility patent?","         Skip this entry."),"         Skip this entry.")</f>
        <v xml:space="preserve">         Skip this entry.</v>
      </c>
      <c r="B26" s="76"/>
      <c r="C26" s="77"/>
      <c r="D26" s="177" t="s">
        <v>78</v>
      </c>
      <c r="E26" s="178"/>
      <c r="F26" s="16"/>
      <c r="G26" s="31" t="str">
        <f>IF(F26="X","Explanation","")</f>
        <v/>
      </c>
      <c r="H26" s="116"/>
      <c r="I26" s="17"/>
      <c r="K26" s="59"/>
      <c r="M26" s="99" t="s">
        <v>19</v>
      </c>
      <c r="N26" s="2">
        <f>IF(O26="X",1,0)</f>
        <v>0</v>
      </c>
      <c r="O26" s="104"/>
      <c r="U26">
        <f>IF(E26/4-ROUND(E26/4,0)=0,29,28)</f>
        <v>29</v>
      </c>
    </row>
    <row r="27" spans="1:63" ht="52.5" customHeight="1" x14ac:dyDescent="0.45">
      <c r="A27" s="179" t="s">
        <v>81</v>
      </c>
      <c r="B27" s="179"/>
      <c r="C27" s="179"/>
      <c r="D27" s="179"/>
      <c r="E27" s="179"/>
      <c r="F27" s="91"/>
      <c r="G27" s="33"/>
      <c r="H27" s="118"/>
      <c r="M27" s="99"/>
      <c r="W27"/>
      <c r="X27"/>
    </row>
    <row r="28" spans="1:63" ht="10.5" customHeight="1" x14ac:dyDescent="0.45">
      <c r="A28" s="70"/>
      <c r="B28" s="65"/>
      <c r="C28" s="18" t="s">
        <v>5</v>
      </c>
      <c r="D28" s="18" t="s">
        <v>6</v>
      </c>
      <c r="E28" s="18" t="s">
        <v>7</v>
      </c>
      <c r="F28" s="19"/>
      <c r="G28" s="34"/>
      <c r="H28" s="116"/>
      <c r="K28" s="13"/>
      <c r="M28" s="99"/>
      <c r="W28"/>
      <c r="X28"/>
    </row>
    <row r="29" spans="1:63" x14ac:dyDescent="0.45">
      <c r="A29" s="62" t="s">
        <v>74</v>
      </c>
      <c r="B29" s="66"/>
      <c r="C29" s="94">
        <f>IF($K$5=4,IF(C$17="","",C$17),"")</f>
        <v>6</v>
      </c>
      <c r="D29" s="94">
        <f>IF($K$5=4,IF(D$17="","",D$17),"")</f>
        <v>10</v>
      </c>
      <c r="E29" s="94">
        <f>IF($K$5=4,IF(E$17="","",E$17+4),"")</f>
        <v>2018</v>
      </c>
      <c r="G29" s="31"/>
      <c r="H29" s="116"/>
      <c r="M29" s="117" t="s">
        <v>91</v>
      </c>
      <c r="R29">
        <f>IF(K5=2,IF(I10&lt;42137,E17+14,E17+15),0)</f>
        <v>0</v>
      </c>
      <c r="S29" t="s">
        <v>108</v>
      </c>
      <c r="W29"/>
      <c r="X29"/>
    </row>
    <row r="30" spans="1:63" s="23" customFormat="1" x14ac:dyDescent="0.45">
      <c r="A30" s="78" t="str">
        <f ca="1">IF(E29="","",IF(I30&lt;I31,"Did you pay this fee?", ""))</f>
        <v/>
      </c>
      <c r="B30" s="79"/>
      <c r="C30" s="80"/>
      <c r="D30" s="80"/>
      <c r="E30" s="80"/>
      <c r="F30" s="1" t="str">
        <f ca="1">IF(A30="","…",O31)</f>
        <v>…</v>
      </c>
      <c r="G30" s="30" t="str">
        <f ca="1">IF(F30="X","Explanation","")</f>
        <v/>
      </c>
      <c r="H30" s="119" t="s">
        <v>31</v>
      </c>
      <c r="I30" s="20">
        <f>IF(E29="",0,DATE(E29,C29,D29))</f>
        <v>43261</v>
      </c>
      <c r="J30" s="21" t="s">
        <v>8</v>
      </c>
      <c r="K30" s="21"/>
      <c r="L30" s="21"/>
      <c r="M30" s="105" t="s">
        <v>20</v>
      </c>
      <c r="N30" s="21"/>
      <c r="O30" s="2" t="str">
        <f ca="1">IF(I30&gt;0,IF(I30&gt;TODAY(),"","X"),"")</f>
        <v/>
      </c>
      <c r="P30" s="21"/>
      <c r="Q30" s="21"/>
      <c r="R30"/>
      <c r="S30"/>
      <c r="T30"/>
      <c r="U30"/>
      <c r="V30"/>
      <c r="W30"/>
      <c r="X30"/>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1:63" ht="12" customHeight="1" x14ac:dyDescent="0.45">
      <c r="A31" s="81"/>
      <c r="B31" s="63"/>
      <c r="C31" s="10" t="s">
        <v>5</v>
      </c>
      <c r="D31" s="10" t="s">
        <v>6</v>
      </c>
      <c r="E31" s="10" t="s">
        <v>7</v>
      </c>
      <c r="F31" s="24"/>
      <c r="G31" s="35"/>
      <c r="H31" s="116" t="s">
        <v>13</v>
      </c>
      <c r="I31" s="11">
        <f ca="1">DATE(E$4,C$4,D$4)</f>
        <v>43006</v>
      </c>
      <c r="J31" s="2" t="s">
        <v>9</v>
      </c>
      <c r="K31" s="11">
        <f>IF(K30=3,IF(M31&gt;0,I30,0),0)</f>
        <v>0</v>
      </c>
      <c r="L31" s="21" t="s">
        <v>43</v>
      </c>
      <c r="M31" s="137">
        <f ca="1">IF(I30&gt;0,IF(I31&gt;I30,1,0),0)</f>
        <v>0</v>
      </c>
      <c r="N31" s="2">
        <f ca="1">IF(O31="X",1,0)</f>
        <v>0</v>
      </c>
      <c r="O31" s="104" t="str">
        <f ca="1">IF(K30&gt;0,"v",IF(A30="Did you pay this fee on time?","X",""))</f>
        <v/>
      </c>
      <c r="P31" s="50">
        <f ca="1">IF(O30="X",1,0)</f>
        <v>0</v>
      </c>
      <c r="W31"/>
      <c r="X31"/>
    </row>
    <row r="32" spans="1:63" x14ac:dyDescent="0.45">
      <c r="A32" s="62" t="s">
        <v>73</v>
      </c>
      <c r="B32" s="66"/>
      <c r="C32" s="94">
        <f>IF($K$5=4,IF(C$17="","",C$17),"")</f>
        <v>6</v>
      </c>
      <c r="D32" s="94">
        <f>IF($K$5=4,IF(D$17="","",D$17),"")</f>
        <v>10</v>
      </c>
      <c r="E32" s="94">
        <f>IF($K$5=4,IF(E$17="","",E$17+8),"")</f>
        <v>2022</v>
      </c>
      <c r="H32" s="116"/>
      <c r="M32" s="138"/>
      <c r="W32"/>
      <c r="X32"/>
    </row>
    <row r="33" spans="1:63" x14ac:dyDescent="0.45">
      <c r="A33" s="82" t="str">
        <f ca="1">IF(E32="","",IF(I33&lt;I34,"Did you pay this fee?", ""))</f>
        <v/>
      </c>
      <c r="B33" s="65"/>
      <c r="C33" s="71"/>
      <c r="D33" s="71"/>
      <c r="E33" s="71"/>
      <c r="F33" s="1" t="str">
        <f ca="1">IF(A33="","…",O34)</f>
        <v>…</v>
      </c>
      <c r="G33" s="30" t="str">
        <f ca="1">IF(F33="X","Explanation","")</f>
        <v/>
      </c>
      <c r="H33" s="116" t="s">
        <v>30</v>
      </c>
      <c r="I33" s="11">
        <f>IF(E32="",0,DATE(E32,C32,D32))</f>
        <v>44722</v>
      </c>
      <c r="J33" s="2" t="s">
        <v>8</v>
      </c>
      <c r="M33" s="138" t="s">
        <v>21</v>
      </c>
      <c r="O33" s="2" t="str">
        <f ca="1">IF(I33&gt;0,IF(I33&gt;TODAY(),"","X"),"")</f>
        <v/>
      </c>
      <c r="W33"/>
      <c r="X33"/>
    </row>
    <row r="34" spans="1:63" ht="13.5" customHeight="1" x14ac:dyDescent="0.45">
      <c r="A34" s="83"/>
      <c r="B34" s="65"/>
      <c r="C34" s="18" t="s">
        <v>5</v>
      </c>
      <c r="D34" s="18" t="s">
        <v>6</v>
      </c>
      <c r="E34" s="18" t="s">
        <v>7</v>
      </c>
      <c r="F34" s="24"/>
      <c r="G34" s="35"/>
      <c r="H34" s="116" t="s">
        <v>13</v>
      </c>
      <c r="I34" s="11">
        <f ca="1">DATE(E$4,C$4,D$4)</f>
        <v>43006</v>
      </c>
      <c r="J34" s="2" t="s">
        <v>9</v>
      </c>
      <c r="K34" s="11">
        <f>IF(K33=3,IF(M34&gt;0,I33,0),)</f>
        <v>0</v>
      </c>
      <c r="L34" s="21" t="s">
        <v>44</v>
      </c>
      <c r="M34" s="137">
        <f ca="1">IF(I33&gt;0,IF(I34&gt;I33,1,0),0)</f>
        <v>0</v>
      </c>
      <c r="N34" s="2">
        <f ca="1">IF(O34="X",1,0)</f>
        <v>0</v>
      </c>
      <c r="O34" s="104" t="str">
        <f ca="1">IF(K33&gt;0,"v",IF(A33="Did you pay this fee on time?","X",""))</f>
        <v/>
      </c>
      <c r="P34" s="50">
        <f ca="1">IF(O33="X",1,0)</f>
        <v>0</v>
      </c>
      <c r="W34"/>
      <c r="X34"/>
    </row>
    <row r="35" spans="1:63" x14ac:dyDescent="0.45">
      <c r="A35" s="84" t="s">
        <v>72</v>
      </c>
      <c r="B35" s="85"/>
      <c r="C35" s="95">
        <f>IF($K$5=4,IF(C$17="","",C$17),"")</f>
        <v>6</v>
      </c>
      <c r="D35" s="95">
        <f>IF($K$5=4,IF(D$17="","",D$17),"")</f>
        <v>10</v>
      </c>
      <c r="E35" s="95">
        <f>IF($K$5=4,IF(E$17="","",E$17+12),"")</f>
        <v>2026</v>
      </c>
      <c r="F35" s="26"/>
      <c r="G35" s="36"/>
      <c r="H35" s="120"/>
      <c r="I35" s="11"/>
      <c r="J35" s="27"/>
      <c r="L35" s="106"/>
      <c r="M35" s="139"/>
      <c r="O35" s="27"/>
      <c r="P35" s="27"/>
      <c r="Q35" s="27"/>
      <c r="W35"/>
      <c r="X35"/>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row>
    <row r="36" spans="1:63" s="51" customFormat="1" ht="15" customHeight="1" x14ac:dyDescent="0.45">
      <c r="A36" s="86" t="str">
        <f ca="1">IF(E35="","",IF(I36&lt;I37,"Did you pay this fee?", ""))</f>
        <v/>
      </c>
      <c r="B36" s="87"/>
      <c r="C36" s="87"/>
      <c r="D36" s="87"/>
      <c r="E36" s="87"/>
      <c r="F36" s="47" t="str">
        <f ca="1">IF(A36="","…",O36)</f>
        <v>…</v>
      </c>
      <c r="G36" s="48" t="str">
        <f ca="1">IF(F36="X","Explanation","")</f>
        <v/>
      </c>
      <c r="H36" s="121" t="s">
        <v>29</v>
      </c>
      <c r="I36" s="49">
        <f>IF(E35="",0,DATE(E35,C35,D35))</f>
        <v>46183</v>
      </c>
      <c r="J36" s="50" t="s">
        <v>8</v>
      </c>
      <c r="K36" s="2"/>
      <c r="L36" s="107"/>
      <c r="M36" s="140" t="s">
        <v>22</v>
      </c>
      <c r="N36" s="2">
        <f ca="1">IF(O36="X",1,0)</f>
        <v>0</v>
      </c>
      <c r="O36" s="108" t="str">
        <f ca="1">IF(K36&gt;1,"v",IF(A36="Did you pay this fee on time?","X",""))</f>
        <v/>
      </c>
      <c r="P36" s="50">
        <f>IF(O35="X",1,0)</f>
        <v>0</v>
      </c>
      <c r="Q36" s="50"/>
      <c r="R36"/>
      <c r="S36"/>
      <c r="T36"/>
      <c r="U36"/>
      <c r="V36"/>
      <c r="W36"/>
      <c r="X36"/>
    </row>
    <row r="37" spans="1:63" s="51" customFormat="1" ht="15" customHeight="1" x14ac:dyDescent="0.45">
      <c r="A37" s="88"/>
      <c r="B37" s="87"/>
      <c r="C37" s="87"/>
      <c r="D37" s="87"/>
      <c r="E37" s="87"/>
      <c r="F37" s="47"/>
      <c r="G37" s="52"/>
      <c r="H37" s="121" t="s">
        <v>13</v>
      </c>
      <c r="I37" s="49">
        <f ca="1">DATE(E$4,C$4,D$4)</f>
        <v>43006</v>
      </c>
      <c r="J37" s="50" t="s">
        <v>9</v>
      </c>
      <c r="K37" s="11">
        <f>IF(K36=3,IF(M37&gt;0,I36,0),)</f>
        <v>0</v>
      </c>
      <c r="L37" s="107" t="s">
        <v>45</v>
      </c>
      <c r="M37" s="137">
        <f ca="1">IF(I36&gt;0,IF(I37&gt;I36,1,0),0)</f>
        <v>0</v>
      </c>
      <c r="N37" s="50"/>
      <c r="O37" s="50"/>
      <c r="P37" s="50"/>
      <c r="Q37" s="50"/>
      <c r="R37"/>
      <c r="S37"/>
      <c r="T37"/>
      <c r="U37"/>
      <c r="V37"/>
      <c r="W37"/>
      <c r="X37"/>
    </row>
    <row r="38" spans="1:63" s="51" customFormat="1" ht="7.5" customHeight="1" x14ac:dyDescent="0.45">
      <c r="A38" s="89"/>
      <c r="B38" s="87"/>
      <c r="C38" s="87" t="str">
        <f>IF($K38&gt;"",MONTH($K38),"")</f>
        <v/>
      </c>
      <c r="D38" s="87" t="str">
        <f>IF($K38&gt;"",DAY($K38),"")</f>
        <v/>
      </c>
      <c r="E38" s="87"/>
      <c r="F38" s="47"/>
      <c r="G38" s="52"/>
      <c r="H38" s="122" t="s">
        <v>82</v>
      </c>
      <c r="I38" s="49">
        <f>IF(K30=3,K31,IF(K33=3,K34,IF(K36=3,K37,0)))</f>
        <v>0</v>
      </c>
      <c r="J38" s="50"/>
      <c r="K38" s="49">
        <f>I38</f>
        <v>0</v>
      </c>
      <c r="L38" s="107" t="s">
        <v>46</v>
      </c>
      <c r="M38" s="109"/>
      <c r="N38" s="50"/>
      <c r="O38" s="50"/>
      <c r="P38" s="50"/>
      <c r="Q38" s="50"/>
      <c r="R38"/>
      <c r="S38"/>
      <c r="T38"/>
      <c r="U38"/>
      <c r="V38"/>
      <c r="W38"/>
      <c r="X38"/>
    </row>
    <row r="39" spans="1:63" s="51" customFormat="1" ht="70.150000000000006" customHeight="1" x14ac:dyDescent="0.45">
      <c r="A39" s="180" t="s">
        <v>102</v>
      </c>
      <c r="B39" s="181"/>
      <c r="C39" s="181"/>
      <c r="D39" s="181"/>
      <c r="E39" s="182"/>
      <c r="F39" s="47"/>
      <c r="G39" s="52"/>
      <c r="H39" s="123"/>
      <c r="I39" s="49">
        <f ca="1">IF(M31=1,IF(K30=3,I30,IF(M34=1,IF(K33=3,I33,IF(M37=1,IF(K36=3,I36,0),0)),0)),0)</f>
        <v>0</v>
      </c>
      <c r="J39" s="50"/>
      <c r="K39" s="50"/>
      <c r="L39" s="107"/>
      <c r="M39" s="109"/>
      <c r="N39" s="50"/>
      <c r="O39" s="50"/>
      <c r="P39" s="50"/>
      <c r="Q39" s="50"/>
      <c r="R39"/>
      <c r="S39"/>
      <c r="T39"/>
      <c r="U39"/>
      <c r="V39"/>
      <c r="W39"/>
      <c r="X39"/>
    </row>
    <row r="40" spans="1:63" s="51" customFormat="1" ht="15" customHeight="1" x14ac:dyDescent="0.45">
      <c r="A40" s="88"/>
      <c r="B40" s="87"/>
      <c r="C40" s="53" t="s">
        <v>5</v>
      </c>
      <c r="D40" s="53" t="s">
        <v>6</v>
      </c>
      <c r="E40" s="53" t="s">
        <v>7</v>
      </c>
      <c r="F40" s="47"/>
      <c r="G40" s="52"/>
      <c r="H40" s="123"/>
      <c r="I40" s="50"/>
      <c r="J40" s="50"/>
      <c r="K40" s="50"/>
      <c r="L40" s="107"/>
      <c r="M40" s="109"/>
      <c r="N40" s="50"/>
      <c r="O40" s="50">
        <f ca="1">SUM(N5:N36)</f>
        <v>0</v>
      </c>
      <c r="P40" s="50">
        <f ca="1">SUM(N5:N36)</f>
        <v>0</v>
      </c>
      <c r="Q40" s="50" t="str">
        <f ca="1">IF(O40=0,"&lt;&lt;&lt;","")</f>
        <v>&lt;&lt;&lt;</v>
      </c>
      <c r="R40"/>
      <c r="S40"/>
      <c r="T40"/>
      <c r="U40"/>
      <c r="V40"/>
      <c r="W40"/>
      <c r="X40"/>
    </row>
    <row r="41" spans="1:63" s="51" customFormat="1" ht="25.5" customHeight="1" x14ac:dyDescent="0.5">
      <c r="A41" s="168" t="s">
        <v>70</v>
      </c>
      <c r="B41" s="168"/>
      <c r="C41" s="93">
        <f ca="1">IF(Y41=0,IF(K58&gt;0,MONTH(K58),""),"ERR")</f>
        <v>1</v>
      </c>
      <c r="D41" s="93">
        <f ca="1">IF(Y41=0,IF(K58&gt;0,DAY(K58),""),"ERR")</f>
        <v>29</v>
      </c>
      <c r="E41" s="93">
        <f ca="1">IF(Y41=0,IF(K58&gt;0,YEAR(K58),""),"ERR")</f>
        <v>2031</v>
      </c>
      <c r="F41" s="54" t="str">
        <f ca="1">Q40</f>
        <v>&lt;&lt;&lt;</v>
      </c>
      <c r="G41" s="55"/>
      <c r="H41" s="123"/>
      <c r="I41" s="50"/>
      <c r="J41" s="50"/>
      <c r="K41" s="49">
        <f>K11</f>
        <v>46672</v>
      </c>
      <c r="L41" s="49" t="str">
        <f>L11</f>
        <v>Fx</v>
      </c>
      <c r="M41" s="109" t="s">
        <v>52</v>
      </c>
      <c r="N41" s="50"/>
      <c r="O41" s="50"/>
      <c r="P41" s="50"/>
      <c r="Q41" s="50"/>
      <c r="R41"/>
      <c r="S41"/>
      <c r="T41"/>
      <c r="U41"/>
      <c r="V41"/>
      <c r="W41"/>
      <c r="X41"/>
      <c r="Y41" s="51">
        <f ca="1">SUM(Y4:Y24)</f>
        <v>0</v>
      </c>
    </row>
    <row r="42" spans="1:63" s="51" customFormat="1" ht="27.6" customHeight="1" x14ac:dyDescent="0.45">
      <c r="A42" s="156" t="str">
        <f>IF(K5=2,"","")</f>
        <v/>
      </c>
      <c r="B42" s="92"/>
      <c r="C42" s="92"/>
      <c r="D42" s="92"/>
      <c r="E42" s="92"/>
      <c r="F42" s="47"/>
      <c r="G42" s="52"/>
      <c r="H42" s="123"/>
      <c r="I42" s="50"/>
      <c r="J42" s="50"/>
      <c r="K42" s="49">
        <f>IF(K15&lt;K41,K15,K41)</f>
        <v>0</v>
      </c>
      <c r="L42" s="49" t="str">
        <f>L15</f>
        <v>Ex</v>
      </c>
      <c r="M42" s="109" t="s">
        <v>53</v>
      </c>
      <c r="N42" s="50"/>
      <c r="O42" s="50"/>
      <c r="P42" s="50"/>
      <c r="Q42" s="50"/>
      <c r="R42"/>
      <c r="S42"/>
      <c r="T42"/>
      <c r="U42"/>
      <c r="V42"/>
      <c r="W42"/>
      <c r="X42"/>
    </row>
    <row r="43" spans="1:63" s="51" customFormat="1" x14ac:dyDescent="0.45">
      <c r="A43" s="142" t="str">
        <f ca="1">IF(Y41&gt;0,"We are unable to provide an expiration date because incorrect dates were supplied, please provide correct dates.", "")</f>
        <v/>
      </c>
      <c r="B43" s="87"/>
      <c r="C43" s="87"/>
      <c r="D43" s="87"/>
      <c r="E43" s="87"/>
      <c r="F43" s="47"/>
      <c r="G43" s="52"/>
      <c r="H43" s="123"/>
      <c r="I43" s="50"/>
      <c r="J43" s="50">
        <v>43</v>
      </c>
      <c r="K43" s="49">
        <f>IF(K42&gt;0,K42+C19+C20,K41+C19+C20)</f>
        <v>47877</v>
      </c>
      <c r="L43" s="107" t="s">
        <v>51</v>
      </c>
      <c r="M43" s="109" t="s">
        <v>54</v>
      </c>
      <c r="N43" s="50"/>
      <c r="O43" s="50"/>
      <c r="P43" s="50"/>
      <c r="Q43" s="50"/>
      <c r="R43"/>
      <c r="S43"/>
      <c r="T43"/>
      <c r="U43"/>
      <c r="V43"/>
      <c r="W43"/>
      <c r="X43"/>
    </row>
    <row r="44" spans="1:63" s="51" customFormat="1" x14ac:dyDescent="0.45">
      <c r="A44" s="143" t="s">
        <v>101</v>
      </c>
      <c r="D44" s="87"/>
      <c r="E44" s="87"/>
      <c r="F44" s="47"/>
      <c r="G44" s="52"/>
      <c r="H44" s="123"/>
      <c r="I44" s="50"/>
      <c r="J44" s="50">
        <v>44</v>
      </c>
      <c r="K44" s="49">
        <f>K18</f>
        <v>0</v>
      </c>
      <c r="L44" s="49" t="str">
        <f>L18</f>
        <v>Gx</v>
      </c>
      <c r="M44" s="109" t="s">
        <v>76</v>
      </c>
      <c r="N44" s="50"/>
      <c r="O44" s="50"/>
      <c r="P44" s="50"/>
      <c r="Q44" s="50"/>
      <c r="R44"/>
      <c r="S44"/>
      <c r="T44"/>
      <c r="U44"/>
      <c r="V44"/>
      <c r="W44"/>
      <c r="X44"/>
    </row>
    <row r="45" spans="1:63" s="51" customFormat="1" ht="23.25" customHeight="1" x14ac:dyDescent="0.45">
      <c r="A45" s="88" t="s">
        <v>95</v>
      </c>
      <c r="B45" s="87"/>
      <c r="C45" s="164">
        <f>IF(E10=0,"",DATE(E10,C10,D10))</f>
        <v>39367</v>
      </c>
      <c r="D45" s="165"/>
      <c r="E45" s="145" t="str">
        <f ca="1">B10</f>
        <v/>
      </c>
      <c r="F45" s="47"/>
      <c r="G45" s="52"/>
      <c r="H45" s="123"/>
      <c r="I45" s="50"/>
      <c r="J45" s="50">
        <v>45</v>
      </c>
      <c r="K45" s="49">
        <f>K44+C19+C20</f>
        <v>1205</v>
      </c>
      <c r="L45" s="107" t="s">
        <v>58</v>
      </c>
      <c r="M45" s="109" t="s">
        <v>75</v>
      </c>
      <c r="N45" s="50"/>
      <c r="O45" s="50"/>
      <c r="P45" s="50"/>
      <c r="Q45" s="50"/>
      <c r="R45"/>
      <c r="S45"/>
      <c r="T45"/>
      <c r="U45"/>
      <c r="V45"/>
      <c r="W45"/>
      <c r="X45"/>
    </row>
    <row r="46" spans="1:63" s="51" customFormat="1" ht="16.5" customHeight="1" x14ac:dyDescent="0.45">
      <c r="A46" s="88" t="s">
        <v>96</v>
      </c>
      <c r="B46" s="87"/>
      <c r="C46" s="164" t="str">
        <f>IF(E14=0,"",DATE(E14,C14,D14))</f>
        <v/>
      </c>
      <c r="D46" s="165"/>
      <c r="E46" s="145" t="str">
        <f>B14</f>
        <v/>
      </c>
      <c r="F46" s="47"/>
      <c r="G46" s="52"/>
      <c r="H46" s="123"/>
      <c r="I46" s="50"/>
      <c r="J46" s="50">
        <v>46</v>
      </c>
      <c r="K46" s="49">
        <f>K44</f>
        <v>0</v>
      </c>
      <c r="L46" s="107" t="s">
        <v>42</v>
      </c>
      <c r="M46" s="109" t="s">
        <v>57</v>
      </c>
      <c r="N46" s="50"/>
      <c r="O46" s="50"/>
      <c r="P46" s="50"/>
      <c r="Q46" s="50"/>
      <c r="R46"/>
      <c r="S46"/>
      <c r="T46"/>
      <c r="U46"/>
      <c r="V46"/>
      <c r="W46"/>
      <c r="X46"/>
    </row>
    <row r="47" spans="1:63" s="51" customFormat="1" x14ac:dyDescent="0.45">
      <c r="A47" s="88" t="s">
        <v>97</v>
      </c>
      <c r="B47" s="87"/>
      <c r="C47" s="164">
        <f>IF(E17=0,"",DATE(E17,C17,D17))</f>
        <v>41800</v>
      </c>
      <c r="D47" s="165"/>
      <c r="E47" s="145" t="str">
        <f>B17</f>
        <v/>
      </c>
      <c r="F47" s="47"/>
      <c r="G47" s="52"/>
      <c r="H47" s="124"/>
      <c r="I47" s="50"/>
      <c r="J47" s="50">
        <v>47</v>
      </c>
      <c r="K47" s="49">
        <f>K24</f>
        <v>0</v>
      </c>
      <c r="L47" s="107" t="s">
        <v>40</v>
      </c>
      <c r="M47" s="109" t="s">
        <v>56</v>
      </c>
      <c r="N47" s="50"/>
      <c r="O47" s="50"/>
      <c r="P47" s="50"/>
      <c r="Q47" s="50"/>
      <c r="R47"/>
      <c r="S47"/>
      <c r="T47"/>
      <c r="U47"/>
      <c r="V47"/>
      <c r="W47"/>
      <c r="X47"/>
    </row>
    <row r="48" spans="1:63" s="51" customFormat="1" x14ac:dyDescent="0.45">
      <c r="A48" s="88" t="s">
        <v>98</v>
      </c>
      <c r="B48" s="87"/>
      <c r="C48" s="164" t="str">
        <f>IF(E24=0,"",DATE(E24,C24,D24))</f>
        <v/>
      </c>
      <c r="D48" s="165"/>
      <c r="E48" s="145" t="str">
        <f>B24</f>
        <v/>
      </c>
      <c r="F48" s="47"/>
      <c r="G48" s="52"/>
      <c r="H48" s="123"/>
      <c r="I48" s="50"/>
      <c r="J48" s="50">
        <v>48</v>
      </c>
      <c r="K48" s="57">
        <f>C21</f>
        <v>0</v>
      </c>
      <c r="L48" s="107"/>
      <c r="M48" s="109" t="s">
        <v>55</v>
      </c>
      <c r="N48" s="50"/>
      <c r="O48" s="50"/>
      <c r="P48" s="50"/>
      <c r="Q48" s="50"/>
      <c r="R48"/>
      <c r="S48"/>
      <c r="T48"/>
      <c r="U48"/>
      <c r="V48"/>
      <c r="W48"/>
      <c r="X48"/>
    </row>
    <row r="49" spans="1:24" s="51" customFormat="1" x14ac:dyDescent="0.45">
      <c r="A49" s="144" t="s">
        <v>100</v>
      </c>
      <c r="C49" s="166">
        <f>SUM(C19:C21)</f>
        <v>1205</v>
      </c>
      <c r="D49" s="167"/>
      <c r="E49" s="145" t="str">
        <f>IF(SUM(Y19:Y21)&gt;0,"ERR","")</f>
        <v/>
      </c>
      <c r="F49" s="47"/>
      <c r="G49" s="52"/>
      <c r="H49" s="123"/>
      <c r="I49" s="50"/>
      <c r="J49" s="50">
        <v>49</v>
      </c>
      <c r="K49" s="49">
        <f>IF(K47&gt;0,K47+K48,0)</f>
        <v>0</v>
      </c>
      <c r="L49" s="110" t="s">
        <v>61</v>
      </c>
      <c r="M49" s="111" t="s">
        <v>64</v>
      </c>
      <c r="N49" s="49"/>
      <c r="O49" s="49"/>
      <c r="P49" s="49"/>
      <c r="Q49" s="49"/>
      <c r="R49"/>
      <c r="S49"/>
      <c r="T49"/>
      <c r="U49"/>
      <c r="V49"/>
      <c r="W49"/>
      <c r="X49"/>
    </row>
    <row r="50" spans="1:24" s="51" customFormat="1" x14ac:dyDescent="0.45">
      <c r="A50" s="88" t="s">
        <v>99</v>
      </c>
      <c r="B50" s="87"/>
      <c r="C50" s="164" t="str">
        <f>IF(K56&gt;0,K56,"")</f>
        <v/>
      </c>
      <c r="D50" s="165"/>
      <c r="E50" s="145"/>
      <c r="F50" s="47"/>
      <c r="G50" s="52"/>
      <c r="H50" s="123"/>
      <c r="I50" s="50"/>
      <c r="J50" s="50"/>
      <c r="K50" s="49">
        <f>MAX(K51:K52)</f>
        <v>47877</v>
      </c>
      <c r="L50" s="107" t="s">
        <v>79</v>
      </c>
      <c r="M50" s="50"/>
      <c r="N50" s="50"/>
      <c r="O50" s="49"/>
      <c r="P50" s="49"/>
      <c r="Q50" s="49"/>
      <c r="R50"/>
      <c r="S50"/>
      <c r="T50"/>
      <c r="U50"/>
      <c r="V50"/>
      <c r="W50"/>
      <c r="X50"/>
    </row>
    <row r="51" spans="1:24" s="51" customFormat="1" x14ac:dyDescent="0.45">
      <c r="A51" s="56"/>
      <c r="B51" s="148"/>
      <c r="C51" s="148"/>
      <c r="D51" s="149"/>
      <c r="E51" s="46"/>
      <c r="F51" s="47"/>
      <c r="G51" s="52"/>
      <c r="H51" s="123"/>
      <c r="I51" s="50"/>
      <c r="J51" s="50">
        <v>51</v>
      </c>
      <c r="K51" s="49">
        <f>K43+K48</f>
        <v>47877</v>
      </c>
      <c r="L51" s="110" t="s">
        <v>62</v>
      </c>
      <c r="M51" s="111" t="s">
        <v>65</v>
      </c>
      <c r="N51" s="49"/>
      <c r="O51" s="49"/>
      <c r="P51" s="49"/>
      <c r="Q51" s="49"/>
      <c r="R51"/>
      <c r="S51"/>
      <c r="T51"/>
      <c r="U51"/>
      <c r="V51"/>
      <c r="W51"/>
      <c r="X51"/>
    </row>
    <row r="52" spans="1:24" s="51" customFormat="1" x14ac:dyDescent="0.45">
      <c r="A52" s="147" t="s">
        <v>103</v>
      </c>
      <c r="B52" s="169"/>
      <c r="C52" s="170"/>
      <c r="D52" s="171"/>
      <c r="F52" s="47"/>
      <c r="G52" s="151" t="s">
        <v>104</v>
      </c>
      <c r="H52" s="123"/>
      <c r="I52" s="50"/>
      <c r="J52" s="50">
        <v>52</v>
      </c>
      <c r="K52" s="49">
        <f>IF(K9=1,K45+K48,K45)</f>
        <v>1205</v>
      </c>
      <c r="L52" s="110" t="s">
        <v>63</v>
      </c>
      <c r="M52" s="111" t="s">
        <v>66</v>
      </c>
      <c r="N52" s="49"/>
      <c r="O52" s="49"/>
      <c r="P52" s="49"/>
      <c r="Q52" s="49"/>
      <c r="R52"/>
      <c r="S52"/>
      <c r="T52"/>
      <c r="U52"/>
      <c r="V52"/>
      <c r="W52"/>
      <c r="X52"/>
    </row>
    <row r="53" spans="1:24" s="51" customFormat="1" x14ac:dyDescent="0.45">
      <c r="A53" s="147" t="s">
        <v>105</v>
      </c>
      <c r="B53" s="169"/>
      <c r="C53" s="170"/>
      <c r="D53" s="171"/>
      <c r="F53" s="47"/>
      <c r="G53" s="151" t="s">
        <v>106</v>
      </c>
      <c r="H53" s="123"/>
      <c r="I53" s="50"/>
      <c r="J53" s="50">
        <v>53</v>
      </c>
      <c r="K53" s="49">
        <f>IF(K47&gt;0,IF(K46&lt;K47,K46,K47),K46)</f>
        <v>0</v>
      </c>
      <c r="L53" s="110"/>
      <c r="M53" s="112" t="s">
        <v>59</v>
      </c>
      <c r="N53" s="49"/>
      <c r="O53" s="49"/>
      <c r="P53" s="49"/>
      <c r="Q53" s="50"/>
      <c r="R53"/>
      <c r="S53"/>
      <c r="T53"/>
      <c r="U53"/>
      <c r="V53"/>
      <c r="W53"/>
      <c r="X53"/>
    </row>
    <row r="54" spans="1:24" s="51" customFormat="1" x14ac:dyDescent="0.45">
      <c r="A54" s="154" t="s">
        <v>107</v>
      </c>
      <c r="B54" s="148"/>
      <c r="C54" s="148"/>
      <c r="D54" s="148"/>
      <c r="E54" s="46"/>
      <c r="F54" s="47"/>
      <c r="G54" s="52"/>
      <c r="H54" s="123"/>
      <c r="I54" s="50"/>
      <c r="J54" s="50">
        <v>54</v>
      </c>
      <c r="K54" s="49">
        <f>IF(K$9=1,O54,Q54)</f>
        <v>47877</v>
      </c>
      <c r="L54" s="110"/>
      <c r="M54" s="111" t="s">
        <v>60</v>
      </c>
      <c r="N54" s="49"/>
      <c r="O54" s="49">
        <f>IF(K49&gt;0,MIN(K49:K50),K50)</f>
        <v>47877</v>
      </c>
      <c r="P54" s="49"/>
      <c r="Q54" s="58">
        <f>IF(K49&gt;0,MIN(K49,K51),K51)</f>
        <v>47877</v>
      </c>
      <c r="R54"/>
      <c r="S54"/>
      <c r="T54"/>
      <c r="U54"/>
      <c r="V54"/>
      <c r="W54"/>
      <c r="X54"/>
    </row>
    <row r="55" spans="1:24" s="51" customFormat="1" ht="76.900000000000006" customHeight="1" x14ac:dyDescent="0.45">
      <c r="A55" s="172"/>
      <c r="B55" s="173"/>
      <c r="C55" s="173"/>
      <c r="D55" s="174"/>
      <c r="E55" s="152"/>
      <c r="F55" s="47"/>
      <c r="G55" s="52"/>
      <c r="H55" s="123"/>
      <c r="I55" s="50"/>
      <c r="J55" s="50">
        <v>55</v>
      </c>
      <c r="K55" s="49">
        <f>IF(K$9=1,O55,Q55)</f>
        <v>47877</v>
      </c>
      <c r="L55" s="110"/>
      <c r="M55" s="113" t="s">
        <v>67</v>
      </c>
      <c r="N55" s="49"/>
      <c r="O55" s="49">
        <f>O54</f>
        <v>47877</v>
      </c>
      <c r="P55" s="49"/>
      <c r="Q55" s="49">
        <f>Q54</f>
        <v>47877</v>
      </c>
      <c r="R55"/>
      <c r="S55"/>
      <c r="T55"/>
      <c r="U55"/>
      <c r="V55"/>
      <c r="W55"/>
      <c r="X55"/>
    </row>
    <row r="56" spans="1:24" s="51" customFormat="1" ht="2.4500000000000002" customHeight="1" x14ac:dyDescent="0.45">
      <c r="A56" s="153"/>
      <c r="B56" s="150"/>
      <c r="C56" s="150"/>
      <c r="D56" s="150"/>
      <c r="E56" s="46"/>
      <c r="F56" s="47"/>
      <c r="G56" s="52"/>
      <c r="H56" s="123"/>
      <c r="I56" s="50"/>
      <c r="J56" s="50">
        <v>56</v>
      </c>
      <c r="K56" s="49">
        <f>O56</f>
        <v>0</v>
      </c>
      <c r="L56" s="110"/>
      <c r="M56" s="113" t="s">
        <v>71</v>
      </c>
      <c r="N56" s="49"/>
      <c r="O56" s="49">
        <f>I38</f>
        <v>0</v>
      </c>
      <c r="P56" s="49"/>
      <c r="Q56" s="58"/>
      <c r="R56"/>
      <c r="S56"/>
      <c r="T56"/>
      <c r="U56"/>
      <c r="V56"/>
      <c r="W56"/>
      <c r="X56"/>
    </row>
    <row r="57" spans="1:24" s="51" customFormat="1" ht="2.4500000000000002" customHeight="1" x14ac:dyDescent="0.45">
      <c r="A57" s="46"/>
      <c r="B57" s="46"/>
      <c r="C57" s="46"/>
      <c r="D57" s="46"/>
      <c r="E57" s="46"/>
      <c r="F57" s="47"/>
      <c r="G57" s="52"/>
      <c r="H57" s="123"/>
      <c r="I57" s="50"/>
      <c r="J57" s="50">
        <v>57</v>
      </c>
      <c r="K57" s="49">
        <f>IF(K56&gt;0,MIN(K55:K56),K55)</f>
        <v>47877</v>
      </c>
      <c r="L57" s="107"/>
      <c r="M57" s="109" t="s">
        <v>68</v>
      </c>
      <c r="N57" s="50"/>
      <c r="O57" s="50"/>
      <c r="P57" s="50"/>
      <c r="Q57" s="114"/>
      <c r="R57"/>
      <c r="S57"/>
      <c r="T57"/>
      <c r="U57"/>
      <c r="V57"/>
      <c r="W57"/>
      <c r="X57"/>
    </row>
    <row r="58" spans="1:24" s="51" customFormat="1" ht="2.4500000000000002" customHeight="1" x14ac:dyDescent="0.45">
      <c r="A58" s="46"/>
      <c r="B58" s="46"/>
      <c r="C58" s="46"/>
      <c r="D58" s="46"/>
      <c r="E58" s="46"/>
      <c r="F58" s="47"/>
      <c r="G58" s="52"/>
      <c r="H58" s="123"/>
      <c r="I58" s="50"/>
      <c r="J58" s="50">
        <v>58</v>
      </c>
      <c r="K58" s="49">
        <f>IF(K5=2,K53,IF(K5=3,K54,IF(K5=4,K57,0)))</f>
        <v>47877</v>
      </c>
      <c r="L58" s="107"/>
      <c r="M58" s="109" t="s">
        <v>69</v>
      </c>
      <c r="N58" s="50"/>
      <c r="O58" s="50"/>
      <c r="P58" s="50"/>
      <c r="Q58" s="50"/>
      <c r="R58"/>
      <c r="S58"/>
      <c r="T58"/>
      <c r="U58"/>
      <c r="V58"/>
      <c r="W58"/>
      <c r="X58"/>
    </row>
    <row r="59" spans="1:24" s="51" customFormat="1" x14ac:dyDescent="0.45">
      <c r="A59" s="46"/>
      <c r="B59" s="46"/>
      <c r="C59" s="46"/>
      <c r="D59" s="46"/>
      <c r="E59" s="46"/>
      <c r="F59" s="47"/>
      <c r="G59" s="52"/>
      <c r="H59" s="123"/>
      <c r="I59" s="50"/>
      <c r="J59" s="50"/>
      <c r="K59" s="50"/>
      <c r="L59" s="107"/>
      <c r="M59" s="109"/>
      <c r="N59" s="50"/>
      <c r="O59" s="50"/>
      <c r="P59" s="50"/>
      <c r="Q59" s="50"/>
      <c r="R59"/>
      <c r="S59"/>
      <c r="T59"/>
      <c r="U59"/>
      <c r="V59"/>
      <c r="W59"/>
      <c r="X59"/>
    </row>
    <row r="60" spans="1:24" s="51" customFormat="1" x14ac:dyDescent="0.45">
      <c r="A60" s="155" t="s">
        <v>109</v>
      </c>
      <c r="B60" s="46"/>
      <c r="C60" s="46"/>
      <c r="D60" s="46"/>
      <c r="E60" s="46"/>
      <c r="F60" s="47"/>
      <c r="G60" s="52"/>
      <c r="H60" s="123"/>
      <c r="I60" s="50"/>
      <c r="J60" s="50"/>
      <c r="K60" s="50"/>
      <c r="L60" s="107"/>
      <c r="M60" s="109"/>
      <c r="N60" s="50"/>
      <c r="O60" s="50"/>
      <c r="P60" s="50"/>
      <c r="Q60" s="50"/>
      <c r="R60"/>
      <c r="S60"/>
      <c r="T60"/>
      <c r="U60"/>
      <c r="V60"/>
      <c r="W60"/>
      <c r="X60"/>
    </row>
    <row r="61" spans="1:24" s="51" customFormat="1" x14ac:dyDescent="0.45">
      <c r="A61" s="155" t="s">
        <v>110</v>
      </c>
      <c r="B61" s="46"/>
      <c r="C61" s="46"/>
      <c r="D61" s="46"/>
      <c r="E61" s="46"/>
      <c r="F61" s="47"/>
      <c r="G61" s="52"/>
      <c r="H61" s="123"/>
      <c r="I61" s="50"/>
      <c r="J61" s="50"/>
      <c r="K61" s="50"/>
      <c r="L61" s="107"/>
      <c r="M61" s="109"/>
      <c r="N61" s="50"/>
      <c r="O61" s="50"/>
      <c r="P61" s="50"/>
      <c r="Q61" s="50"/>
      <c r="R61"/>
      <c r="S61"/>
      <c r="T61"/>
      <c r="U61"/>
      <c r="V61"/>
      <c r="W61"/>
      <c r="X61"/>
    </row>
    <row r="62" spans="1:24" s="51" customFormat="1" x14ac:dyDescent="0.45">
      <c r="A62" s="46"/>
      <c r="B62" s="46"/>
      <c r="C62" s="46"/>
      <c r="D62" s="46"/>
      <c r="E62" s="46"/>
      <c r="F62" s="47"/>
      <c r="G62" s="52"/>
      <c r="H62" s="123"/>
      <c r="I62" s="50"/>
      <c r="J62" s="50"/>
      <c r="K62" s="50"/>
      <c r="L62" s="107"/>
      <c r="M62" s="109"/>
      <c r="N62" s="50"/>
      <c r="O62" s="50"/>
      <c r="P62" s="50"/>
      <c r="Q62" s="50"/>
      <c r="R62"/>
      <c r="S62"/>
      <c r="T62"/>
      <c r="U62"/>
      <c r="V62"/>
      <c r="W62"/>
      <c r="X62"/>
    </row>
    <row r="63" spans="1:24" s="51" customFormat="1" x14ac:dyDescent="0.45">
      <c r="A63" s="46"/>
      <c r="B63" s="46"/>
      <c r="C63" s="46"/>
      <c r="D63" s="46"/>
      <c r="E63" s="46"/>
      <c r="F63" s="47"/>
      <c r="G63" s="52"/>
      <c r="H63" s="123"/>
      <c r="I63" s="50"/>
      <c r="J63" s="50"/>
      <c r="K63" s="50"/>
      <c r="L63" s="107"/>
      <c r="M63" s="109"/>
      <c r="N63" s="50"/>
      <c r="O63" s="50"/>
      <c r="P63" s="50"/>
      <c r="Q63" s="50"/>
      <c r="R63"/>
      <c r="S63"/>
      <c r="T63"/>
      <c r="U63"/>
      <c r="V63"/>
      <c r="W63"/>
      <c r="X63"/>
    </row>
    <row r="64" spans="1:24" s="51" customFormat="1" x14ac:dyDescent="0.45">
      <c r="A64" s="46"/>
      <c r="B64" s="46"/>
      <c r="C64" s="46"/>
      <c r="D64" s="46"/>
      <c r="E64" s="46"/>
      <c r="F64" s="47"/>
      <c r="G64" s="52"/>
      <c r="H64" s="123"/>
      <c r="I64" s="50"/>
      <c r="J64" s="50"/>
      <c r="K64" s="50"/>
      <c r="L64" s="107"/>
      <c r="M64" s="109"/>
      <c r="N64" s="50"/>
      <c r="O64" s="50"/>
      <c r="P64" s="50"/>
      <c r="Q64" s="50"/>
      <c r="R64"/>
      <c r="S64"/>
      <c r="T64"/>
      <c r="U64"/>
      <c r="V64"/>
      <c r="W64"/>
      <c r="X64"/>
    </row>
    <row r="65" spans="1:24" s="51" customFormat="1" x14ac:dyDescent="0.45">
      <c r="A65" s="46"/>
      <c r="B65" s="46"/>
      <c r="C65" s="46"/>
      <c r="D65" s="46"/>
      <c r="E65" s="46"/>
      <c r="F65" s="47"/>
      <c r="G65" s="52"/>
      <c r="H65" s="123"/>
      <c r="I65" s="50"/>
      <c r="J65" s="50"/>
      <c r="K65" s="50"/>
      <c r="L65" s="107"/>
      <c r="M65" s="109"/>
      <c r="N65" s="50"/>
      <c r="O65" s="50"/>
      <c r="P65" s="50"/>
      <c r="Q65" s="50"/>
      <c r="R65"/>
      <c r="S65"/>
      <c r="T65"/>
      <c r="U65"/>
      <c r="V65"/>
      <c r="W65"/>
      <c r="X65"/>
    </row>
    <row r="66" spans="1:24" s="51" customFormat="1" x14ac:dyDescent="0.45">
      <c r="A66" s="46"/>
      <c r="B66" s="46"/>
      <c r="C66" s="46"/>
      <c r="D66" s="46"/>
      <c r="E66" s="46"/>
      <c r="F66" s="47"/>
      <c r="G66" s="52"/>
      <c r="H66" s="123"/>
      <c r="I66" s="50"/>
      <c r="J66" s="50"/>
      <c r="K66" s="50"/>
      <c r="L66" s="107"/>
      <c r="M66" s="109"/>
      <c r="N66" s="50"/>
      <c r="O66" s="50"/>
      <c r="P66" s="50"/>
      <c r="Q66" s="50"/>
      <c r="R66"/>
      <c r="S66"/>
      <c r="T66"/>
      <c r="U66"/>
      <c r="V66"/>
      <c r="W66"/>
      <c r="X66"/>
    </row>
    <row r="67" spans="1:24" s="51" customFormat="1" x14ac:dyDescent="0.45">
      <c r="A67" s="46"/>
      <c r="B67" s="46"/>
      <c r="C67" s="46"/>
      <c r="D67" s="46"/>
      <c r="E67" s="46"/>
      <c r="F67" s="47"/>
      <c r="G67" s="52"/>
      <c r="H67" s="123"/>
      <c r="I67" s="50"/>
      <c r="J67" s="50"/>
      <c r="K67" s="50"/>
      <c r="L67" s="107"/>
      <c r="M67" s="109"/>
      <c r="N67" s="50"/>
      <c r="O67" s="50"/>
      <c r="P67" s="50"/>
      <c r="Q67" s="50"/>
      <c r="R67"/>
      <c r="S67"/>
      <c r="T67"/>
      <c r="U67"/>
      <c r="V67"/>
      <c r="W67"/>
      <c r="X67"/>
    </row>
    <row r="68" spans="1:24" s="51" customFormat="1" x14ac:dyDescent="0.45">
      <c r="A68" s="46"/>
      <c r="B68" s="46"/>
      <c r="C68" s="46"/>
      <c r="D68" s="46"/>
      <c r="E68" s="46"/>
      <c r="F68" s="47"/>
      <c r="G68" s="52"/>
      <c r="H68" s="123"/>
      <c r="I68" s="50"/>
      <c r="J68" s="50"/>
      <c r="K68" s="50"/>
      <c r="L68" s="107"/>
      <c r="M68" s="109"/>
      <c r="N68" s="50"/>
      <c r="O68" s="50"/>
      <c r="P68" s="50"/>
      <c r="Q68" s="50"/>
      <c r="R68"/>
      <c r="S68"/>
      <c r="T68"/>
      <c r="U68"/>
      <c r="V68"/>
      <c r="W68"/>
      <c r="X68"/>
    </row>
    <row r="69" spans="1:24" s="51" customFormat="1" x14ac:dyDescent="0.45">
      <c r="A69" s="46"/>
      <c r="B69" s="46"/>
      <c r="C69" s="46"/>
      <c r="D69" s="46"/>
      <c r="E69" s="46"/>
      <c r="F69" s="47"/>
      <c r="G69" s="52"/>
      <c r="H69" s="123"/>
      <c r="I69" s="50"/>
      <c r="J69" s="50"/>
      <c r="K69" s="50"/>
      <c r="L69" s="107"/>
      <c r="M69" s="109"/>
      <c r="N69" s="50"/>
      <c r="O69" s="50"/>
      <c r="P69" s="50"/>
      <c r="Q69" s="50"/>
      <c r="R69"/>
      <c r="S69"/>
      <c r="T69"/>
      <c r="U69"/>
      <c r="V69"/>
      <c r="W69"/>
      <c r="X69"/>
    </row>
    <row r="70" spans="1:24" s="51" customFormat="1" x14ac:dyDescent="0.45">
      <c r="A70" s="46"/>
      <c r="B70" s="46"/>
      <c r="C70" s="46"/>
      <c r="D70" s="46"/>
      <c r="E70" s="46"/>
      <c r="F70" s="47"/>
      <c r="G70" s="52"/>
      <c r="H70" s="123"/>
      <c r="I70" s="50"/>
      <c r="J70" s="50"/>
      <c r="K70" s="50"/>
      <c r="L70" s="107"/>
      <c r="M70" s="109"/>
      <c r="N70" s="50"/>
      <c r="O70" s="50"/>
      <c r="P70" s="50"/>
      <c r="Q70" s="50"/>
      <c r="R70"/>
      <c r="S70"/>
      <c r="T70"/>
      <c r="U70"/>
      <c r="V70"/>
      <c r="W70"/>
      <c r="X70"/>
    </row>
    <row r="71" spans="1:24" s="51" customFormat="1" x14ac:dyDescent="0.45">
      <c r="A71" s="46"/>
      <c r="B71" s="46"/>
      <c r="C71" s="46"/>
      <c r="D71" s="46"/>
      <c r="E71" s="46"/>
      <c r="F71" s="47"/>
      <c r="G71" s="52"/>
      <c r="H71" s="123"/>
      <c r="I71" s="50"/>
      <c r="J71" s="50"/>
      <c r="K71" s="50"/>
      <c r="L71" s="107"/>
      <c r="M71" s="109"/>
      <c r="N71" s="50"/>
      <c r="O71" s="50"/>
      <c r="P71" s="50"/>
      <c r="Q71" s="50"/>
      <c r="R71"/>
      <c r="S71"/>
      <c r="T71"/>
      <c r="U71"/>
      <c r="V71"/>
      <c r="W71"/>
      <c r="X71"/>
    </row>
    <row r="72" spans="1:24" s="51" customFormat="1" x14ac:dyDescent="0.45">
      <c r="A72" s="46"/>
      <c r="B72" s="46"/>
      <c r="C72" s="46"/>
      <c r="D72" s="46"/>
      <c r="E72" s="46"/>
      <c r="F72" s="47"/>
      <c r="G72" s="52"/>
      <c r="H72" s="123"/>
      <c r="I72" s="50"/>
      <c r="J72" s="50"/>
      <c r="K72" s="50"/>
      <c r="L72" s="107"/>
      <c r="M72" s="109"/>
      <c r="N72" s="50"/>
      <c r="O72" s="50"/>
      <c r="P72" s="50"/>
      <c r="Q72" s="50"/>
      <c r="R72"/>
      <c r="S72"/>
      <c r="T72"/>
      <c r="U72"/>
      <c r="V72"/>
      <c r="W72"/>
      <c r="X72"/>
    </row>
    <row r="73" spans="1:24" s="51" customFormat="1" x14ac:dyDescent="0.45">
      <c r="A73" s="46"/>
      <c r="B73" s="46"/>
      <c r="C73" s="46"/>
      <c r="D73" s="46"/>
      <c r="E73" s="46"/>
      <c r="F73" s="47"/>
      <c r="G73" s="52"/>
      <c r="H73" s="123"/>
      <c r="I73" s="50"/>
      <c r="J73" s="50"/>
      <c r="K73" s="50"/>
      <c r="L73" s="107"/>
      <c r="M73" s="109"/>
      <c r="N73" s="50"/>
      <c r="O73" s="50"/>
      <c r="P73" s="50"/>
      <c r="Q73" s="50"/>
      <c r="R73"/>
      <c r="S73"/>
      <c r="T73"/>
      <c r="U73"/>
      <c r="V73"/>
      <c r="W73"/>
      <c r="X73"/>
    </row>
    <row r="74" spans="1:24" s="51" customFormat="1" x14ac:dyDescent="0.45">
      <c r="A74" s="46"/>
      <c r="B74" s="46"/>
      <c r="C74" s="46"/>
      <c r="D74" s="46"/>
      <c r="E74" s="46"/>
      <c r="F74" s="47"/>
      <c r="G74" s="52"/>
      <c r="H74" s="123"/>
      <c r="I74" s="50"/>
      <c r="J74" s="50"/>
      <c r="K74" s="50"/>
      <c r="L74" s="107"/>
      <c r="M74" s="109"/>
      <c r="N74" s="50"/>
      <c r="O74" s="50"/>
      <c r="P74" s="50"/>
      <c r="Q74" s="50"/>
      <c r="R74"/>
      <c r="S74"/>
      <c r="T74"/>
      <c r="U74"/>
      <c r="V74"/>
      <c r="W74"/>
      <c r="X74"/>
    </row>
    <row r="75" spans="1:24" s="51" customFormat="1" x14ac:dyDescent="0.45">
      <c r="A75" s="46"/>
      <c r="B75" s="46"/>
      <c r="C75" s="46"/>
      <c r="D75" s="46"/>
      <c r="E75" s="46"/>
      <c r="F75" s="47"/>
      <c r="G75" s="52"/>
      <c r="H75" s="123"/>
      <c r="I75" s="50"/>
      <c r="J75" s="50"/>
      <c r="K75" s="50"/>
      <c r="L75" s="107"/>
      <c r="M75" s="109"/>
      <c r="N75" s="50"/>
      <c r="O75" s="50"/>
      <c r="P75" s="50"/>
      <c r="Q75" s="50"/>
      <c r="R75"/>
      <c r="S75"/>
      <c r="T75"/>
      <c r="U75"/>
      <c r="V75"/>
      <c r="W75"/>
      <c r="X75"/>
    </row>
    <row r="76" spans="1:24" s="51" customFormat="1" x14ac:dyDescent="0.45">
      <c r="A76" s="46"/>
      <c r="B76" s="46"/>
      <c r="C76" s="46"/>
      <c r="D76" s="46"/>
      <c r="E76" s="46"/>
      <c r="F76" s="47"/>
      <c r="G76" s="52"/>
      <c r="H76" s="123"/>
      <c r="I76" s="50"/>
      <c r="J76" s="50"/>
      <c r="K76" s="50"/>
      <c r="L76" s="107"/>
      <c r="M76" s="109"/>
      <c r="N76" s="50"/>
      <c r="O76" s="50"/>
      <c r="P76" s="50"/>
      <c r="Q76" s="50"/>
      <c r="R76"/>
      <c r="S76"/>
      <c r="T76"/>
      <c r="U76"/>
      <c r="V76"/>
      <c r="W76"/>
      <c r="X76"/>
    </row>
    <row r="77" spans="1:24" s="51" customFormat="1" x14ac:dyDescent="0.45">
      <c r="A77" s="46"/>
      <c r="B77" s="46"/>
      <c r="C77" s="46"/>
      <c r="D77" s="46"/>
      <c r="E77" s="46"/>
      <c r="F77" s="47"/>
      <c r="G77" s="52"/>
      <c r="H77" s="123"/>
      <c r="I77" s="50"/>
      <c r="J77" s="50"/>
      <c r="K77" s="50"/>
      <c r="L77" s="107"/>
      <c r="M77" s="109"/>
      <c r="N77" s="50"/>
      <c r="O77" s="50"/>
      <c r="P77" s="50"/>
      <c r="Q77" s="50"/>
      <c r="R77"/>
      <c r="S77"/>
      <c r="T77"/>
      <c r="U77"/>
      <c r="V77"/>
      <c r="W77"/>
      <c r="X77"/>
    </row>
    <row r="78" spans="1:24" s="51" customFormat="1" x14ac:dyDescent="0.45">
      <c r="A78" s="46"/>
      <c r="B78" s="46"/>
      <c r="C78" s="46"/>
      <c r="D78" s="46"/>
      <c r="E78" s="46"/>
      <c r="F78" s="47"/>
      <c r="G78" s="52"/>
      <c r="H78" s="123"/>
      <c r="I78" s="50"/>
      <c r="J78" s="50"/>
      <c r="K78" s="50"/>
      <c r="L78" s="107"/>
      <c r="M78" s="109"/>
      <c r="N78" s="50"/>
      <c r="O78" s="50"/>
      <c r="P78" s="50"/>
      <c r="Q78" s="50"/>
      <c r="R78"/>
      <c r="S78"/>
      <c r="T78"/>
      <c r="U78"/>
      <c r="V78"/>
      <c r="W78"/>
      <c r="X78"/>
    </row>
    <row r="79" spans="1:24" s="51" customFormat="1" x14ac:dyDescent="0.45">
      <c r="A79" s="46"/>
      <c r="B79" s="46"/>
      <c r="C79" s="46"/>
      <c r="D79" s="46"/>
      <c r="E79" s="46"/>
      <c r="F79" s="47"/>
      <c r="G79" s="52"/>
      <c r="H79" s="123"/>
      <c r="I79" s="50"/>
      <c r="J79" s="50"/>
      <c r="K79" s="50"/>
      <c r="L79" s="107"/>
      <c r="M79" s="109"/>
      <c r="N79" s="50"/>
      <c r="O79" s="50"/>
      <c r="P79" s="50"/>
      <c r="Q79" s="50"/>
      <c r="R79"/>
      <c r="S79"/>
      <c r="T79"/>
      <c r="U79"/>
      <c r="V79"/>
      <c r="W79"/>
      <c r="X79"/>
    </row>
    <row r="80" spans="1:24" s="51" customFormat="1" x14ac:dyDescent="0.45">
      <c r="A80" s="46"/>
      <c r="B80" s="46"/>
      <c r="C80" s="46"/>
      <c r="D80" s="46"/>
      <c r="E80" s="46"/>
      <c r="F80" s="47"/>
      <c r="G80" s="52"/>
      <c r="H80" s="123"/>
      <c r="I80" s="50"/>
      <c r="J80" s="50"/>
      <c r="K80" s="50"/>
      <c r="L80" s="107"/>
      <c r="M80" s="109"/>
      <c r="N80" s="50"/>
      <c r="O80" s="50"/>
      <c r="P80" s="50"/>
      <c r="Q80" s="50"/>
      <c r="R80"/>
      <c r="S80"/>
      <c r="T80"/>
      <c r="U80"/>
      <c r="V80"/>
      <c r="W80"/>
      <c r="X80"/>
    </row>
    <row r="81" spans="1:24" s="51" customFormat="1" x14ac:dyDescent="0.45">
      <c r="A81" s="46"/>
      <c r="B81" s="46"/>
      <c r="C81" s="46"/>
      <c r="D81" s="46"/>
      <c r="E81" s="46"/>
      <c r="F81" s="47"/>
      <c r="G81" s="52"/>
      <c r="H81" s="123"/>
      <c r="I81" s="50"/>
      <c r="J81" s="50"/>
      <c r="K81" s="50"/>
      <c r="L81" s="107"/>
      <c r="M81" s="109"/>
      <c r="N81" s="50"/>
      <c r="O81" s="50"/>
      <c r="P81" s="50"/>
      <c r="Q81" s="50"/>
      <c r="R81"/>
      <c r="S81"/>
      <c r="T81"/>
      <c r="U81"/>
      <c r="V81"/>
      <c r="W81"/>
      <c r="X81"/>
    </row>
    <row r="82" spans="1:24" s="51" customFormat="1" x14ac:dyDescent="0.45">
      <c r="A82" s="46"/>
      <c r="B82" s="46"/>
      <c r="C82" s="46"/>
      <c r="D82" s="46"/>
      <c r="E82" s="46"/>
      <c r="F82" s="47"/>
      <c r="G82" s="52"/>
      <c r="H82" s="123"/>
      <c r="I82" s="50"/>
      <c r="J82" s="50"/>
      <c r="K82" s="50"/>
      <c r="L82" s="107"/>
      <c r="M82" s="109"/>
      <c r="N82" s="50"/>
      <c r="O82" s="50"/>
      <c r="P82" s="50"/>
      <c r="Q82" s="50"/>
      <c r="R82"/>
      <c r="S82"/>
      <c r="T82"/>
      <c r="U82"/>
      <c r="V82"/>
      <c r="W82"/>
      <c r="X82"/>
    </row>
    <row r="83" spans="1:24" s="51" customFormat="1" x14ac:dyDescent="0.45">
      <c r="A83" s="46"/>
      <c r="B83" s="46"/>
      <c r="C83" s="46"/>
      <c r="D83" s="46"/>
      <c r="E83" s="46"/>
      <c r="F83" s="47"/>
      <c r="G83" s="52"/>
      <c r="H83" s="123"/>
      <c r="I83" s="50"/>
      <c r="J83" s="50"/>
      <c r="K83" s="50"/>
      <c r="L83" s="107"/>
      <c r="M83" s="109"/>
      <c r="N83" s="50"/>
      <c r="O83" s="50"/>
      <c r="P83" s="50"/>
      <c r="Q83" s="50"/>
      <c r="R83"/>
      <c r="S83"/>
      <c r="T83"/>
      <c r="U83"/>
      <c r="V83"/>
      <c r="W83"/>
      <c r="X83"/>
    </row>
    <row r="84" spans="1:24" s="51" customFormat="1" x14ac:dyDescent="0.45">
      <c r="A84" s="46"/>
      <c r="B84" s="46"/>
      <c r="C84" s="46"/>
      <c r="D84" s="46"/>
      <c r="E84" s="46"/>
      <c r="F84" s="47"/>
      <c r="G84" s="52"/>
      <c r="H84" s="123"/>
      <c r="I84" s="50"/>
      <c r="J84" s="50"/>
      <c r="K84" s="50"/>
      <c r="L84" s="107"/>
      <c r="M84" s="109"/>
      <c r="N84" s="50"/>
      <c r="O84" s="50"/>
      <c r="P84" s="50"/>
      <c r="Q84" s="50"/>
      <c r="R84"/>
      <c r="S84"/>
      <c r="T84"/>
      <c r="U84"/>
      <c r="V84"/>
      <c r="W84"/>
      <c r="X84"/>
    </row>
    <row r="85" spans="1:24" s="51" customFormat="1" x14ac:dyDescent="0.45">
      <c r="A85" s="46"/>
      <c r="B85" s="46"/>
      <c r="C85" s="46"/>
      <c r="D85" s="46"/>
      <c r="E85" s="46"/>
      <c r="F85" s="47"/>
      <c r="G85" s="52"/>
      <c r="H85" s="123"/>
      <c r="I85" s="50"/>
      <c r="J85" s="50"/>
      <c r="K85" s="50"/>
      <c r="L85" s="107"/>
      <c r="M85" s="109"/>
      <c r="N85" s="50"/>
      <c r="O85" s="50"/>
      <c r="P85" s="50"/>
      <c r="Q85" s="50"/>
      <c r="R85"/>
      <c r="S85"/>
      <c r="T85"/>
      <c r="U85"/>
      <c r="V85"/>
      <c r="W85"/>
      <c r="X85"/>
    </row>
    <row r="86" spans="1:24" s="51" customFormat="1" x14ac:dyDescent="0.45">
      <c r="A86" s="46"/>
      <c r="B86" s="46"/>
      <c r="C86" s="46"/>
      <c r="D86" s="46"/>
      <c r="E86" s="46"/>
      <c r="F86" s="47"/>
      <c r="G86" s="52"/>
      <c r="H86" s="123"/>
      <c r="I86" s="50"/>
      <c r="J86" s="50"/>
      <c r="K86" s="50"/>
      <c r="L86" s="107"/>
      <c r="M86" s="109"/>
      <c r="N86" s="50"/>
      <c r="O86" s="50"/>
      <c r="P86" s="50"/>
      <c r="Q86" s="50"/>
      <c r="R86"/>
      <c r="S86"/>
      <c r="T86"/>
      <c r="U86"/>
      <c r="V86"/>
      <c r="W86"/>
      <c r="X86"/>
    </row>
    <row r="87" spans="1:24" s="51" customFormat="1" x14ac:dyDescent="0.45">
      <c r="A87" s="46"/>
      <c r="B87" s="46"/>
      <c r="C87" s="46"/>
      <c r="D87" s="46"/>
      <c r="E87" s="46"/>
      <c r="F87" s="47"/>
      <c r="G87" s="52"/>
      <c r="H87" s="123"/>
      <c r="I87" s="50"/>
      <c r="J87" s="50"/>
      <c r="K87" s="50"/>
      <c r="L87" s="107"/>
      <c r="M87" s="109"/>
      <c r="N87" s="50"/>
      <c r="O87" s="50"/>
      <c r="P87" s="50"/>
      <c r="Q87" s="50"/>
      <c r="R87"/>
      <c r="S87"/>
      <c r="T87"/>
      <c r="U87"/>
      <c r="V87"/>
      <c r="W87"/>
      <c r="X87"/>
    </row>
    <row r="88" spans="1:24" s="51" customFormat="1" x14ac:dyDescent="0.45">
      <c r="A88" s="46"/>
      <c r="B88" s="46"/>
      <c r="C88" s="46"/>
      <c r="D88" s="46"/>
      <c r="E88" s="46"/>
      <c r="F88" s="47"/>
      <c r="G88" s="52"/>
      <c r="H88" s="123"/>
      <c r="I88" s="50"/>
      <c r="J88" s="50"/>
      <c r="K88" s="50"/>
      <c r="L88" s="107"/>
      <c r="M88" s="109"/>
      <c r="N88" s="50"/>
      <c r="O88" s="50"/>
      <c r="P88" s="50"/>
      <c r="Q88" s="50"/>
      <c r="R88"/>
      <c r="S88"/>
      <c r="T88"/>
      <c r="U88"/>
      <c r="V88"/>
      <c r="W88"/>
      <c r="X88"/>
    </row>
    <row r="89" spans="1:24" s="51" customFormat="1" x14ac:dyDescent="0.45">
      <c r="A89" s="46"/>
      <c r="B89" s="46"/>
      <c r="C89" s="46"/>
      <c r="D89" s="46"/>
      <c r="E89" s="46"/>
      <c r="F89" s="47"/>
      <c r="G89" s="52"/>
      <c r="H89" s="123"/>
      <c r="I89" s="50"/>
      <c r="J89" s="50"/>
      <c r="K89" s="50"/>
      <c r="L89" s="107"/>
      <c r="M89" s="109"/>
      <c r="N89" s="50"/>
      <c r="O89" s="50"/>
      <c r="P89" s="50"/>
      <c r="Q89" s="50"/>
      <c r="R89"/>
      <c r="S89"/>
      <c r="T89"/>
      <c r="U89"/>
      <c r="V89"/>
      <c r="W89"/>
      <c r="X89"/>
    </row>
    <row r="90" spans="1:24" s="51" customFormat="1" x14ac:dyDescent="0.45">
      <c r="A90" s="46"/>
      <c r="B90" s="46"/>
      <c r="C90" s="46"/>
      <c r="D90" s="46"/>
      <c r="E90" s="46"/>
      <c r="F90" s="47"/>
      <c r="G90" s="52"/>
      <c r="H90" s="123"/>
      <c r="I90" s="50"/>
      <c r="J90" s="50"/>
      <c r="K90" s="50"/>
      <c r="L90" s="107"/>
      <c r="M90" s="109"/>
      <c r="N90" s="50"/>
      <c r="O90" s="50"/>
      <c r="P90" s="50"/>
      <c r="Q90" s="50"/>
      <c r="R90"/>
      <c r="S90"/>
      <c r="T90"/>
      <c r="U90"/>
      <c r="V90"/>
      <c r="W90"/>
      <c r="X90"/>
    </row>
    <row r="91" spans="1:24" s="51" customFormat="1" x14ac:dyDescent="0.45">
      <c r="A91" s="46"/>
      <c r="B91" s="46"/>
      <c r="C91" s="46"/>
      <c r="D91" s="46"/>
      <c r="E91" s="46"/>
      <c r="F91" s="47"/>
      <c r="G91" s="52"/>
      <c r="H91" s="123"/>
      <c r="I91" s="50"/>
      <c r="J91" s="50"/>
      <c r="K91" s="50"/>
      <c r="L91" s="107"/>
      <c r="M91" s="109"/>
      <c r="N91" s="50"/>
      <c r="O91" s="50"/>
      <c r="P91" s="50"/>
      <c r="Q91" s="50"/>
      <c r="R91"/>
      <c r="S91"/>
      <c r="T91"/>
      <c r="U91"/>
      <c r="V91"/>
      <c r="W91"/>
      <c r="X91"/>
    </row>
    <row r="92" spans="1:24" s="51" customFormat="1" x14ac:dyDescent="0.45">
      <c r="A92" s="46"/>
      <c r="B92" s="46"/>
      <c r="C92" s="46"/>
      <c r="D92" s="46"/>
      <c r="E92" s="46"/>
      <c r="F92" s="47"/>
      <c r="G92" s="52"/>
      <c r="H92" s="123"/>
      <c r="I92" s="50"/>
      <c r="J92" s="50"/>
      <c r="K92" s="50"/>
      <c r="L92" s="107"/>
      <c r="M92" s="109"/>
      <c r="N92" s="50"/>
      <c r="O92" s="50"/>
      <c r="P92" s="50"/>
      <c r="Q92" s="50"/>
      <c r="R92"/>
      <c r="S92"/>
      <c r="T92"/>
      <c r="U92"/>
      <c r="V92"/>
      <c r="W92"/>
      <c r="X92"/>
    </row>
    <row r="93" spans="1:24" s="51" customFormat="1" x14ac:dyDescent="0.45">
      <c r="A93" s="46"/>
      <c r="B93" s="46"/>
      <c r="C93" s="46"/>
      <c r="D93" s="46"/>
      <c r="E93" s="46"/>
      <c r="F93" s="47"/>
      <c r="G93" s="52"/>
      <c r="H93" s="123"/>
      <c r="I93" s="50"/>
      <c r="J93" s="50"/>
      <c r="K93" s="50"/>
      <c r="L93" s="107"/>
      <c r="M93" s="109"/>
      <c r="N93" s="50"/>
      <c r="O93" s="50"/>
      <c r="P93" s="50"/>
      <c r="Q93" s="50"/>
      <c r="R93"/>
      <c r="S93"/>
      <c r="T93"/>
      <c r="U93"/>
      <c r="V93"/>
      <c r="W93"/>
      <c r="X93"/>
    </row>
    <row r="94" spans="1:24" s="51" customFormat="1" x14ac:dyDescent="0.45">
      <c r="A94" s="46"/>
      <c r="B94" s="46"/>
      <c r="C94" s="46"/>
      <c r="D94" s="46"/>
      <c r="E94" s="46"/>
      <c r="F94" s="47"/>
      <c r="G94" s="52"/>
      <c r="H94" s="123"/>
      <c r="I94" s="50"/>
      <c r="J94" s="50"/>
      <c r="K94" s="50"/>
      <c r="L94" s="107"/>
      <c r="M94" s="109"/>
      <c r="N94" s="50"/>
      <c r="O94" s="50"/>
      <c r="P94" s="50"/>
      <c r="Q94" s="50"/>
      <c r="R94"/>
      <c r="S94"/>
      <c r="T94"/>
      <c r="U94"/>
      <c r="V94"/>
      <c r="W94"/>
      <c r="X94"/>
    </row>
    <row r="95" spans="1:24" s="51" customFormat="1" x14ac:dyDescent="0.45">
      <c r="A95" s="46"/>
      <c r="B95" s="46"/>
      <c r="C95" s="46"/>
      <c r="D95" s="46"/>
      <c r="E95" s="46"/>
      <c r="F95" s="47"/>
      <c r="G95" s="52"/>
      <c r="H95" s="123"/>
      <c r="I95" s="50"/>
      <c r="J95" s="50"/>
      <c r="K95" s="50"/>
      <c r="L95" s="107"/>
      <c r="M95" s="109"/>
      <c r="N95" s="50"/>
      <c r="O95" s="50"/>
      <c r="P95" s="50"/>
      <c r="Q95" s="50"/>
      <c r="R95"/>
      <c r="S95"/>
      <c r="T95"/>
      <c r="U95"/>
      <c r="V95"/>
      <c r="W95"/>
      <c r="X95"/>
    </row>
    <row r="96" spans="1:24" s="51" customFormat="1" x14ac:dyDescent="0.45">
      <c r="A96" s="46"/>
      <c r="B96" s="46"/>
      <c r="C96" s="46"/>
      <c r="D96" s="46"/>
      <c r="E96" s="46"/>
      <c r="F96" s="47"/>
      <c r="G96" s="52"/>
      <c r="H96" s="123"/>
      <c r="I96" s="50"/>
      <c r="J96" s="50"/>
      <c r="K96" s="50"/>
      <c r="L96" s="107"/>
      <c r="M96" s="109"/>
      <c r="N96" s="50"/>
      <c r="O96" s="50"/>
      <c r="P96" s="50"/>
      <c r="Q96" s="50"/>
      <c r="R96"/>
      <c r="S96"/>
      <c r="T96"/>
      <c r="U96"/>
      <c r="V96"/>
      <c r="W96"/>
      <c r="X96"/>
    </row>
    <row r="97" spans="1:24" s="51" customFormat="1" x14ac:dyDescent="0.45">
      <c r="A97" s="46"/>
      <c r="B97" s="46"/>
      <c r="C97" s="46"/>
      <c r="D97" s="46"/>
      <c r="E97" s="46"/>
      <c r="F97" s="47"/>
      <c r="G97" s="52"/>
      <c r="H97" s="123"/>
      <c r="I97" s="50"/>
      <c r="J97" s="50"/>
      <c r="K97" s="50"/>
      <c r="L97" s="107"/>
      <c r="M97" s="109"/>
      <c r="N97" s="50"/>
      <c r="O97" s="50"/>
      <c r="P97" s="50"/>
      <c r="Q97" s="50"/>
      <c r="R97"/>
      <c r="S97"/>
      <c r="T97"/>
      <c r="U97"/>
      <c r="V97"/>
      <c r="W97"/>
      <c r="X97"/>
    </row>
    <row r="98" spans="1:24" s="51" customFormat="1" x14ac:dyDescent="0.45">
      <c r="A98" s="46"/>
      <c r="B98" s="46"/>
      <c r="C98" s="46"/>
      <c r="D98" s="46"/>
      <c r="E98" s="46"/>
      <c r="F98" s="47"/>
      <c r="G98" s="52"/>
      <c r="H98" s="123"/>
      <c r="I98" s="50"/>
      <c r="J98" s="50"/>
      <c r="K98" s="50"/>
      <c r="L98" s="107"/>
      <c r="M98" s="109"/>
      <c r="N98" s="50"/>
      <c r="O98" s="50"/>
      <c r="P98" s="50"/>
      <c r="Q98" s="50"/>
      <c r="R98"/>
      <c r="S98"/>
      <c r="T98"/>
      <c r="U98"/>
      <c r="V98"/>
      <c r="W98"/>
      <c r="X98"/>
    </row>
    <row r="99" spans="1:24" s="51" customFormat="1" x14ac:dyDescent="0.45">
      <c r="A99" s="46"/>
      <c r="B99" s="46"/>
      <c r="C99" s="46"/>
      <c r="D99" s="46"/>
      <c r="E99" s="46"/>
      <c r="F99" s="47"/>
      <c r="G99" s="52"/>
      <c r="H99" s="123"/>
      <c r="I99" s="50"/>
      <c r="J99" s="50"/>
      <c r="K99" s="50"/>
      <c r="L99" s="107"/>
      <c r="M99" s="109"/>
      <c r="N99" s="50"/>
      <c r="O99" s="50"/>
      <c r="P99" s="50"/>
      <c r="Q99" s="50"/>
      <c r="R99"/>
      <c r="S99"/>
      <c r="T99"/>
      <c r="U99"/>
      <c r="V99"/>
      <c r="W99"/>
      <c r="X99"/>
    </row>
    <row r="100" spans="1:24" s="51" customFormat="1" x14ac:dyDescent="0.45">
      <c r="A100" s="46"/>
      <c r="B100" s="46"/>
      <c r="C100" s="46"/>
      <c r="D100" s="46"/>
      <c r="E100" s="46"/>
      <c r="F100" s="47"/>
      <c r="G100" s="52"/>
      <c r="H100" s="123"/>
      <c r="I100" s="50"/>
      <c r="J100" s="50"/>
      <c r="K100" s="50"/>
      <c r="L100" s="107"/>
      <c r="M100" s="109"/>
      <c r="N100" s="50"/>
      <c r="O100" s="50"/>
      <c r="P100" s="50"/>
      <c r="Q100" s="50"/>
      <c r="R100"/>
      <c r="S100"/>
      <c r="T100"/>
      <c r="U100"/>
      <c r="V100"/>
      <c r="W100"/>
      <c r="X100"/>
    </row>
    <row r="101" spans="1:24" s="51" customFormat="1" x14ac:dyDescent="0.45">
      <c r="A101" s="46"/>
      <c r="B101" s="46"/>
      <c r="C101" s="46"/>
      <c r="D101" s="46"/>
      <c r="E101" s="46"/>
      <c r="F101" s="47"/>
      <c r="G101" s="52"/>
      <c r="H101" s="123"/>
      <c r="I101" s="50"/>
      <c r="J101" s="50"/>
      <c r="K101" s="50"/>
      <c r="L101" s="107"/>
      <c r="M101" s="109"/>
      <c r="N101" s="50"/>
      <c r="O101" s="50"/>
      <c r="P101" s="50"/>
      <c r="Q101" s="50"/>
      <c r="R101"/>
      <c r="S101"/>
      <c r="T101"/>
      <c r="U101"/>
      <c r="V101"/>
      <c r="W101"/>
      <c r="X101"/>
    </row>
    <row r="102" spans="1:24" s="51" customFormat="1" x14ac:dyDescent="0.45">
      <c r="A102" s="46"/>
      <c r="B102" s="46"/>
      <c r="C102" s="46"/>
      <c r="D102" s="46"/>
      <c r="E102" s="46"/>
      <c r="F102" s="47"/>
      <c r="G102" s="52"/>
      <c r="H102" s="123"/>
      <c r="I102" s="50"/>
      <c r="J102" s="50"/>
      <c r="K102" s="50"/>
      <c r="L102" s="107"/>
      <c r="M102" s="109"/>
      <c r="N102" s="50"/>
      <c r="O102" s="50"/>
      <c r="P102" s="50"/>
      <c r="Q102" s="50"/>
      <c r="R102"/>
      <c r="S102"/>
      <c r="T102"/>
      <c r="U102"/>
      <c r="V102"/>
      <c r="W102"/>
      <c r="X102"/>
    </row>
    <row r="103" spans="1:24" s="51" customFormat="1" x14ac:dyDescent="0.45">
      <c r="A103" s="46"/>
      <c r="B103" s="46"/>
      <c r="C103" s="46"/>
      <c r="D103" s="46"/>
      <c r="E103" s="46"/>
      <c r="F103" s="47"/>
      <c r="G103" s="52"/>
      <c r="H103" s="123"/>
      <c r="I103" s="50"/>
      <c r="J103" s="50"/>
      <c r="K103" s="50"/>
      <c r="L103" s="107"/>
      <c r="M103" s="109"/>
      <c r="N103" s="50"/>
      <c r="O103" s="50"/>
      <c r="P103" s="50"/>
      <c r="Q103" s="50"/>
      <c r="R103"/>
      <c r="S103"/>
      <c r="T103"/>
      <c r="U103"/>
      <c r="V103"/>
      <c r="W103"/>
      <c r="X103"/>
    </row>
    <row r="104" spans="1:24" s="51" customFormat="1" x14ac:dyDescent="0.45">
      <c r="A104" s="46"/>
      <c r="B104" s="46"/>
      <c r="C104" s="46"/>
      <c r="D104" s="46"/>
      <c r="E104" s="46"/>
      <c r="F104" s="47"/>
      <c r="G104" s="52"/>
      <c r="H104" s="123"/>
      <c r="I104" s="50"/>
      <c r="J104" s="50"/>
      <c r="K104" s="50"/>
      <c r="L104" s="107"/>
      <c r="M104" s="109"/>
      <c r="N104" s="50"/>
      <c r="O104" s="50"/>
      <c r="P104" s="50"/>
      <c r="Q104" s="50"/>
      <c r="R104"/>
      <c r="S104"/>
      <c r="T104"/>
      <c r="U104"/>
      <c r="V104"/>
      <c r="W104"/>
      <c r="X104"/>
    </row>
    <row r="105" spans="1:24" s="51" customFormat="1" x14ac:dyDescent="0.45">
      <c r="A105" s="46"/>
      <c r="B105" s="46"/>
      <c r="C105" s="46"/>
      <c r="D105" s="46"/>
      <c r="E105" s="46"/>
      <c r="F105" s="47"/>
      <c r="G105" s="52"/>
      <c r="H105" s="123"/>
      <c r="I105" s="50"/>
      <c r="J105" s="50"/>
      <c r="K105" s="50"/>
      <c r="L105" s="107"/>
      <c r="M105" s="109"/>
      <c r="N105" s="50"/>
      <c r="O105" s="50"/>
      <c r="P105" s="50"/>
      <c r="Q105" s="50"/>
      <c r="R105"/>
      <c r="S105"/>
      <c r="T105"/>
      <c r="U105"/>
      <c r="V105"/>
      <c r="W105"/>
      <c r="X105"/>
    </row>
    <row r="106" spans="1:24" s="51" customFormat="1" x14ac:dyDescent="0.45">
      <c r="A106" s="46"/>
      <c r="B106" s="46"/>
      <c r="C106" s="46"/>
      <c r="D106" s="46"/>
      <c r="E106" s="46"/>
      <c r="F106" s="47"/>
      <c r="G106" s="52"/>
      <c r="H106" s="123"/>
      <c r="I106" s="50"/>
      <c r="J106" s="50"/>
      <c r="K106" s="50"/>
      <c r="L106" s="107"/>
      <c r="M106" s="109"/>
      <c r="N106" s="50"/>
      <c r="O106" s="50"/>
      <c r="P106" s="50"/>
      <c r="Q106" s="50"/>
      <c r="R106"/>
      <c r="S106"/>
      <c r="T106"/>
      <c r="U106"/>
      <c r="V106"/>
      <c r="W106"/>
      <c r="X106"/>
    </row>
    <row r="107" spans="1:24" s="51" customFormat="1" x14ac:dyDescent="0.45">
      <c r="A107" s="46"/>
      <c r="B107" s="46"/>
      <c r="C107" s="46"/>
      <c r="D107" s="46"/>
      <c r="E107" s="46"/>
      <c r="F107" s="47"/>
      <c r="G107" s="52"/>
      <c r="H107" s="123"/>
      <c r="I107" s="50"/>
      <c r="J107" s="50"/>
      <c r="K107" s="50"/>
      <c r="L107" s="107"/>
      <c r="M107" s="109"/>
      <c r="N107" s="50"/>
      <c r="O107" s="50"/>
      <c r="P107" s="50"/>
      <c r="Q107" s="50"/>
      <c r="R107"/>
      <c r="S107"/>
      <c r="T107"/>
      <c r="U107"/>
      <c r="V107"/>
      <c r="W107"/>
      <c r="X107"/>
    </row>
    <row r="108" spans="1:24" s="51" customFormat="1" x14ac:dyDescent="0.45">
      <c r="A108" s="46"/>
      <c r="B108" s="46"/>
      <c r="C108" s="46"/>
      <c r="D108" s="46"/>
      <c r="E108" s="46"/>
      <c r="F108" s="47"/>
      <c r="G108" s="52"/>
      <c r="H108" s="123"/>
      <c r="I108" s="50"/>
      <c r="J108" s="50"/>
      <c r="K108" s="50"/>
      <c r="L108" s="107"/>
      <c r="M108" s="109"/>
      <c r="N108" s="50"/>
      <c r="O108" s="50"/>
      <c r="P108" s="50"/>
      <c r="Q108" s="50"/>
      <c r="R108"/>
      <c r="S108"/>
      <c r="T108"/>
      <c r="U108"/>
      <c r="V108"/>
      <c r="W108"/>
      <c r="X108"/>
    </row>
    <row r="109" spans="1:24" s="51" customFormat="1" x14ac:dyDescent="0.45">
      <c r="A109" s="46"/>
      <c r="B109" s="46"/>
      <c r="C109" s="46"/>
      <c r="D109" s="46"/>
      <c r="E109" s="46"/>
      <c r="F109" s="47"/>
      <c r="G109" s="52"/>
      <c r="H109" s="123"/>
      <c r="I109" s="50"/>
      <c r="J109" s="50"/>
      <c r="K109" s="50"/>
      <c r="L109" s="107"/>
      <c r="M109" s="109"/>
      <c r="N109" s="50"/>
      <c r="O109" s="50"/>
      <c r="P109" s="50"/>
      <c r="Q109" s="50"/>
      <c r="R109"/>
      <c r="S109"/>
      <c r="T109"/>
      <c r="U109"/>
      <c r="V109"/>
      <c r="W109"/>
      <c r="X109"/>
    </row>
    <row r="110" spans="1:24" s="51" customFormat="1" x14ac:dyDescent="0.45">
      <c r="A110" s="46"/>
      <c r="B110" s="46"/>
      <c r="C110" s="46"/>
      <c r="D110" s="46"/>
      <c r="E110" s="46"/>
      <c r="F110" s="47"/>
      <c r="G110" s="52"/>
      <c r="H110" s="123"/>
      <c r="I110" s="50"/>
      <c r="J110" s="50"/>
      <c r="K110" s="50"/>
      <c r="L110" s="107"/>
      <c r="M110" s="109"/>
      <c r="N110" s="50"/>
      <c r="O110" s="50"/>
      <c r="P110" s="50"/>
      <c r="Q110" s="50"/>
      <c r="R110"/>
      <c r="S110"/>
      <c r="T110"/>
      <c r="U110"/>
      <c r="V110"/>
      <c r="W110"/>
      <c r="X110"/>
    </row>
    <row r="111" spans="1:24" s="51" customFormat="1" x14ac:dyDescent="0.45">
      <c r="A111" s="46"/>
      <c r="B111" s="46"/>
      <c r="C111" s="46"/>
      <c r="D111" s="46"/>
      <c r="E111" s="46"/>
      <c r="F111" s="47"/>
      <c r="G111" s="52"/>
      <c r="H111" s="123"/>
      <c r="I111" s="50"/>
      <c r="J111" s="50"/>
      <c r="K111" s="50"/>
      <c r="L111" s="107"/>
      <c r="M111" s="109"/>
      <c r="N111" s="50"/>
      <c r="O111" s="50"/>
      <c r="P111" s="50"/>
      <c r="Q111" s="50"/>
      <c r="R111"/>
      <c r="S111"/>
      <c r="T111"/>
      <c r="U111"/>
      <c r="V111"/>
      <c r="W111"/>
      <c r="X111"/>
    </row>
    <row r="112" spans="1:24" s="51" customFormat="1" x14ac:dyDescent="0.45">
      <c r="A112" s="46"/>
      <c r="B112" s="46"/>
      <c r="C112" s="46"/>
      <c r="D112" s="46"/>
      <c r="E112" s="46"/>
      <c r="F112" s="47"/>
      <c r="G112" s="52"/>
      <c r="H112" s="123"/>
      <c r="I112" s="50"/>
      <c r="J112" s="50"/>
      <c r="K112" s="50"/>
      <c r="L112" s="107"/>
      <c r="M112" s="109"/>
      <c r="N112" s="50"/>
      <c r="O112" s="50"/>
      <c r="P112" s="50"/>
      <c r="Q112" s="50"/>
      <c r="R112"/>
      <c r="S112"/>
      <c r="T112"/>
      <c r="U112"/>
      <c r="V112"/>
      <c r="W112"/>
      <c r="X112"/>
    </row>
    <row r="113" spans="1:24" s="51" customFormat="1" x14ac:dyDescent="0.45">
      <c r="A113" s="46"/>
      <c r="B113" s="46"/>
      <c r="C113" s="46"/>
      <c r="D113" s="46"/>
      <c r="E113" s="46"/>
      <c r="F113" s="47"/>
      <c r="G113" s="52"/>
      <c r="H113" s="123"/>
      <c r="I113" s="50"/>
      <c r="J113" s="50"/>
      <c r="K113" s="50"/>
      <c r="L113" s="107"/>
      <c r="M113" s="109"/>
      <c r="N113" s="50"/>
      <c r="O113" s="50"/>
      <c r="P113" s="50"/>
      <c r="Q113" s="50"/>
      <c r="R113"/>
      <c r="S113"/>
      <c r="T113"/>
      <c r="U113"/>
      <c r="V113"/>
      <c r="W113"/>
      <c r="X113"/>
    </row>
    <row r="114" spans="1:24" s="51" customFormat="1" x14ac:dyDescent="0.45">
      <c r="A114" s="46"/>
      <c r="B114" s="46"/>
      <c r="C114" s="46"/>
      <c r="D114" s="46"/>
      <c r="E114" s="46"/>
      <c r="F114" s="47"/>
      <c r="G114" s="52"/>
      <c r="H114" s="123"/>
      <c r="I114" s="50"/>
      <c r="J114" s="50"/>
      <c r="K114" s="50"/>
      <c r="L114" s="107"/>
      <c r="M114" s="109"/>
      <c r="N114" s="50"/>
      <c r="O114" s="50"/>
      <c r="P114" s="50"/>
      <c r="Q114" s="50"/>
      <c r="R114"/>
      <c r="S114"/>
      <c r="T114"/>
      <c r="U114"/>
      <c r="V114"/>
      <c r="W114"/>
      <c r="X114"/>
    </row>
    <row r="115" spans="1:24" s="51" customFormat="1" x14ac:dyDescent="0.45">
      <c r="A115" s="46"/>
      <c r="B115" s="46"/>
      <c r="C115" s="46"/>
      <c r="D115" s="46"/>
      <c r="E115" s="46"/>
      <c r="F115" s="47"/>
      <c r="G115" s="52"/>
      <c r="H115" s="123"/>
      <c r="I115" s="50"/>
      <c r="J115" s="50"/>
      <c r="K115" s="50"/>
      <c r="L115" s="107"/>
      <c r="M115" s="109"/>
      <c r="N115" s="50"/>
      <c r="O115" s="50"/>
      <c r="P115" s="50"/>
      <c r="Q115" s="50"/>
      <c r="R115"/>
      <c r="S115"/>
      <c r="T115"/>
      <c r="U115"/>
      <c r="V115"/>
      <c r="W115"/>
      <c r="X115"/>
    </row>
    <row r="116" spans="1:24" s="51" customFormat="1" x14ac:dyDescent="0.45">
      <c r="A116" s="46"/>
      <c r="B116" s="46"/>
      <c r="C116" s="46"/>
      <c r="D116" s="46"/>
      <c r="E116" s="46"/>
      <c r="F116" s="47"/>
      <c r="G116" s="52"/>
      <c r="H116" s="123"/>
      <c r="I116" s="50"/>
      <c r="J116" s="50"/>
      <c r="K116" s="50"/>
      <c r="L116" s="107"/>
      <c r="M116" s="109"/>
      <c r="N116" s="50"/>
      <c r="O116" s="50"/>
      <c r="P116" s="50"/>
      <c r="Q116" s="50"/>
      <c r="R116"/>
      <c r="S116"/>
      <c r="T116"/>
      <c r="U116"/>
      <c r="V116"/>
      <c r="W116"/>
      <c r="X116"/>
    </row>
    <row r="117" spans="1:24" s="51" customFormat="1" x14ac:dyDescent="0.45">
      <c r="A117" s="46"/>
      <c r="B117" s="46"/>
      <c r="C117" s="46"/>
      <c r="D117" s="46"/>
      <c r="E117" s="46"/>
      <c r="F117" s="47"/>
      <c r="G117" s="52"/>
      <c r="H117" s="123"/>
      <c r="I117" s="50"/>
      <c r="J117" s="50"/>
      <c r="K117" s="50"/>
      <c r="L117" s="107"/>
      <c r="M117" s="109"/>
      <c r="N117" s="50"/>
      <c r="O117" s="50"/>
      <c r="P117" s="50"/>
      <c r="Q117" s="50"/>
      <c r="R117"/>
      <c r="S117"/>
      <c r="T117"/>
      <c r="U117"/>
      <c r="V117"/>
      <c r="W117"/>
      <c r="X117"/>
    </row>
    <row r="118" spans="1:24" s="4" customFormat="1" x14ac:dyDescent="0.45">
      <c r="A118" s="3"/>
      <c r="B118" s="3"/>
      <c r="C118" s="3"/>
      <c r="D118" s="3"/>
      <c r="E118" s="3"/>
      <c r="F118" s="16"/>
      <c r="G118" s="32"/>
      <c r="H118" s="115"/>
      <c r="I118" s="2"/>
      <c r="J118" s="2"/>
      <c r="K118" s="2"/>
      <c r="L118" s="21"/>
      <c r="M118" s="96"/>
      <c r="N118" s="2"/>
      <c r="O118" s="2"/>
      <c r="P118" s="2"/>
      <c r="Q118" s="2"/>
      <c r="R118"/>
      <c r="S118"/>
      <c r="T118"/>
      <c r="U118"/>
      <c r="V118"/>
      <c r="W118"/>
      <c r="X118"/>
    </row>
    <row r="119" spans="1:24" s="4" customFormat="1" x14ac:dyDescent="0.45">
      <c r="A119" s="3"/>
      <c r="B119" s="3"/>
      <c r="C119" s="3"/>
      <c r="D119" s="3"/>
      <c r="E119" s="3"/>
      <c r="F119" s="16"/>
      <c r="G119" s="32"/>
      <c r="H119" s="115"/>
      <c r="I119" s="2"/>
      <c r="J119" s="2"/>
      <c r="K119" s="2"/>
      <c r="L119" s="21"/>
      <c r="M119" s="96"/>
      <c r="N119" s="2"/>
      <c r="O119" s="2"/>
      <c r="P119" s="2"/>
      <c r="Q119" s="2"/>
      <c r="R119"/>
      <c r="S119"/>
      <c r="T119"/>
      <c r="U119"/>
      <c r="V119"/>
      <c r="W119"/>
      <c r="X119"/>
    </row>
    <row r="120" spans="1:24" s="4" customFormat="1" x14ac:dyDescent="0.45">
      <c r="A120" s="3"/>
      <c r="B120" s="3"/>
      <c r="C120" s="3"/>
      <c r="D120" s="3"/>
      <c r="E120" s="3"/>
      <c r="F120" s="16"/>
      <c r="G120" s="32"/>
      <c r="H120" s="115"/>
      <c r="I120" s="2"/>
      <c r="J120" s="2"/>
      <c r="K120" s="2"/>
      <c r="L120" s="21"/>
      <c r="M120" s="96"/>
      <c r="N120" s="2"/>
      <c r="O120" s="2"/>
      <c r="P120" s="2"/>
      <c r="Q120" s="2"/>
      <c r="R120"/>
      <c r="S120"/>
      <c r="T120"/>
      <c r="U120"/>
      <c r="V120"/>
      <c r="W120"/>
      <c r="X120"/>
    </row>
    <row r="121" spans="1:24" s="4" customFormat="1" x14ac:dyDescent="0.45">
      <c r="A121" s="3"/>
      <c r="B121" s="3"/>
      <c r="C121" s="3"/>
      <c r="D121" s="3"/>
      <c r="E121" s="3"/>
      <c r="F121" s="16"/>
      <c r="G121" s="32"/>
      <c r="H121" s="115"/>
      <c r="I121" s="2"/>
      <c r="J121" s="2"/>
      <c r="K121" s="2"/>
      <c r="L121" s="21"/>
      <c r="M121" s="96"/>
      <c r="N121" s="2"/>
      <c r="O121" s="2"/>
      <c r="P121" s="2"/>
      <c r="Q121" s="2"/>
      <c r="R121"/>
      <c r="S121"/>
      <c r="T121"/>
      <c r="U121"/>
      <c r="V121"/>
      <c r="W121"/>
      <c r="X121"/>
    </row>
    <row r="122" spans="1:24" s="4" customFormat="1" x14ac:dyDescent="0.45">
      <c r="A122" s="3"/>
      <c r="B122" s="3"/>
      <c r="C122" s="3"/>
      <c r="D122" s="3"/>
      <c r="E122" s="3"/>
      <c r="F122" s="16"/>
      <c r="G122" s="32"/>
      <c r="H122" s="115"/>
      <c r="I122" s="2"/>
      <c r="J122" s="2"/>
      <c r="K122" s="2"/>
      <c r="L122" s="21"/>
      <c r="M122" s="96"/>
      <c r="N122" s="2"/>
      <c r="O122" s="2"/>
      <c r="P122" s="2"/>
      <c r="Q122" s="2"/>
      <c r="R122"/>
      <c r="S122"/>
      <c r="T122"/>
      <c r="U122"/>
      <c r="V122"/>
      <c r="W122"/>
      <c r="X122"/>
    </row>
    <row r="123" spans="1:24" s="4" customFormat="1" x14ac:dyDescent="0.45">
      <c r="A123" s="3"/>
      <c r="B123" s="3"/>
      <c r="C123" s="3"/>
      <c r="D123" s="3"/>
      <c r="E123" s="3"/>
      <c r="F123" s="16"/>
      <c r="G123" s="32"/>
      <c r="H123" s="115"/>
      <c r="I123" s="2"/>
      <c r="J123" s="2"/>
      <c r="K123" s="2"/>
      <c r="L123" s="21"/>
      <c r="M123" s="96"/>
      <c r="N123" s="2"/>
      <c r="O123" s="2"/>
      <c r="P123" s="2"/>
      <c r="Q123" s="2"/>
      <c r="R123"/>
      <c r="S123"/>
      <c r="T123"/>
      <c r="U123"/>
      <c r="V123"/>
      <c r="W123"/>
      <c r="X123"/>
    </row>
    <row r="124" spans="1:24" s="4" customFormat="1" x14ac:dyDescent="0.45">
      <c r="A124" s="3"/>
      <c r="B124" s="3"/>
      <c r="C124" s="3"/>
      <c r="D124" s="3"/>
      <c r="E124" s="3"/>
      <c r="F124" s="16"/>
      <c r="G124" s="32"/>
      <c r="H124" s="115"/>
      <c r="I124" s="2"/>
      <c r="J124" s="2"/>
      <c r="K124" s="2"/>
      <c r="L124" s="21"/>
      <c r="M124" s="96"/>
      <c r="N124" s="2"/>
      <c r="O124" s="2"/>
      <c r="P124" s="2"/>
      <c r="Q124" s="2"/>
      <c r="R124"/>
      <c r="S124"/>
      <c r="T124"/>
      <c r="U124"/>
      <c r="V124"/>
      <c r="W124"/>
      <c r="X124"/>
    </row>
    <row r="125" spans="1:24" s="4" customFormat="1" x14ac:dyDescent="0.45">
      <c r="A125" s="3"/>
      <c r="B125" s="3"/>
      <c r="C125" s="3"/>
      <c r="D125" s="3"/>
      <c r="E125" s="3"/>
      <c r="F125" s="16"/>
      <c r="G125" s="32"/>
      <c r="H125" s="115"/>
      <c r="I125" s="2"/>
      <c r="J125" s="2"/>
      <c r="K125" s="2"/>
      <c r="L125" s="21"/>
      <c r="M125" s="96"/>
      <c r="N125" s="2"/>
      <c r="O125" s="2"/>
      <c r="P125" s="2"/>
      <c r="Q125" s="2"/>
      <c r="R125"/>
      <c r="S125"/>
      <c r="T125"/>
      <c r="U125"/>
      <c r="V125"/>
      <c r="W125"/>
      <c r="X125"/>
    </row>
    <row r="126" spans="1:24" s="4" customFormat="1" x14ac:dyDescent="0.45">
      <c r="A126" s="3"/>
      <c r="B126" s="3"/>
      <c r="C126" s="3"/>
      <c r="D126" s="3"/>
      <c r="E126" s="3"/>
      <c r="F126" s="16"/>
      <c r="G126" s="32"/>
      <c r="H126" s="115"/>
      <c r="I126" s="2"/>
      <c r="J126" s="2"/>
      <c r="K126" s="2"/>
      <c r="L126" s="21"/>
      <c r="M126" s="96"/>
      <c r="N126" s="2"/>
      <c r="O126" s="2"/>
      <c r="P126" s="2"/>
      <c r="Q126" s="2"/>
      <c r="R126"/>
      <c r="S126"/>
      <c r="T126"/>
      <c r="U126"/>
      <c r="V126"/>
      <c r="W126"/>
      <c r="X126"/>
    </row>
    <row r="127" spans="1:24" s="4" customFormat="1" x14ac:dyDescent="0.45">
      <c r="A127" s="3"/>
      <c r="B127" s="3"/>
      <c r="C127" s="3"/>
      <c r="D127" s="3"/>
      <c r="E127" s="3"/>
      <c r="F127" s="16"/>
      <c r="G127" s="32"/>
      <c r="H127" s="115"/>
      <c r="I127" s="2"/>
      <c r="J127" s="2"/>
      <c r="K127" s="2"/>
      <c r="L127" s="21"/>
      <c r="M127" s="96"/>
      <c r="N127" s="2"/>
      <c r="O127" s="2"/>
      <c r="P127" s="2"/>
      <c r="Q127" s="2"/>
      <c r="R127"/>
      <c r="S127"/>
      <c r="T127"/>
      <c r="U127"/>
      <c r="V127"/>
      <c r="W127"/>
      <c r="X127"/>
    </row>
    <row r="128" spans="1:24" s="4" customFormat="1" x14ac:dyDescent="0.45">
      <c r="A128" s="3"/>
      <c r="B128" s="3"/>
      <c r="C128" s="3"/>
      <c r="D128" s="3"/>
      <c r="E128" s="3"/>
      <c r="F128" s="16"/>
      <c r="G128" s="32"/>
      <c r="H128" s="115"/>
      <c r="I128" s="2"/>
      <c r="J128" s="2"/>
      <c r="K128" s="2"/>
      <c r="L128" s="21"/>
      <c r="M128" s="96"/>
      <c r="N128" s="2"/>
      <c r="O128" s="2"/>
      <c r="P128" s="2"/>
      <c r="Q128" s="2"/>
      <c r="R128"/>
      <c r="S128"/>
      <c r="T128"/>
      <c r="U128"/>
      <c r="V128"/>
      <c r="W128"/>
      <c r="X128"/>
    </row>
    <row r="129" spans="1:24" s="4" customFormat="1" x14ac:dyDescent="0.45">
      <c r="A129" s="3"/>
      <c r="B129" s="3"/>
      <c r="C129" s="3"/>
      <c r="D129" s="3"/>
      <c r="E129" s="3"/>
      <c r="F129" s="16"/>
      <c r="G129" s="32"/>
      <c r="H129" s="115"/>
      <c r="I129" s="2"/>
      <c r="J129" s="2"/>
      <c r="K129" s="2"/>
      <c r="L129" s="21"/>
      <c r="M129" s="96"/>
      <c r="N129" s="2"/>
      <c r="O129" s="2"/>
      <c r="P129" s="2"/>
      <c r="Q129" s="2"/>
      <c r="R129"/>
      <c r="S129"/>
      <c r="T129"/>
      <c r="U129"/>
      <c r="V129"/>
      <c r="W129"/>
      <c r="X129"/>
    </row>
    <row r="130" spans="1:24" s="4" customFormat="1" x14ac:dyDescent="0.45">
      <c r="A130" s="3"/>
      <c r="B130" s="3"/>
      <c r="C130" s="3"/>
      <c r="D130" s="3"/>
      <c r="E130" s="3"/>
      <c r="F130" s="16"/>
      <c r="G130" s="32"/>
      <c r="H130" s="115"/>
      <c r="I130" s="2"/>
      <c r="J130" s="2"/>
      <c r="K130" s="2"/>
      <c r="L130" s="21"/>
      <c r="M130" s="96"/>
      <c r="N130" s="2"/>
      <c r="O130" s="2"/>
      <c r="P130" s="2"/>
      <c r="Q130" s="2"/>
      <c r="R130"/>
      <c r="S130"/>
      <c r="T130"/>
      <c r="U130"/>
      <c r="V130"/>
      <c r="W130"/>
      <c r="X130"/>
    </row>
    <row r="131" spans="1:24" s="4" customFormat="1" x14ac:dyDescent="0.45">
      <c r="A131" s="3"/>
      <c r="B131" s="3"/>
      <c r="C131" s="3"/>
      <c r="D131" s="3"/>
      <c r="E131" s="3"/>
      <c r="F131" s="16"/>
      <c r="G131" s="32"/>
      <c r="H131" s="115"/>
      <c r="I131" s="2"/>
      <c r="J131" s="2"/>
      <c r="K131" s="2"/>
      <c r="L131" s="21"/>
      <c r="M131" s="96"/>
      <c r="N131" s="2"/>
      <c r="O131" s="2"/>
      <c r="P131" s="2"/>
      <c r="Q131" s="2"/>
      <c r="R131"/>
      <c r="S131"/>
      <c r="T131"/>
      <c r="U131"/>
      <c r="V131"/>
      <c r="W131"/>
      <c r="X131"/>
    </row>
    <row r="132" spans="1:24" s="4" customFormat="1" x14ac:dyDescent="0.45">
      <c r="A132" s="3"/>
      <c r="B132" s="3"/>
      <c r="C132" s="3"/>
      <c r="D132" s="3"/>
      <c r="E132" s="3"/>
      <c r="F132" s="16"/>
      <c r="G132" s="32"/>
      <c r="H132" s="115"/>
      <c r="I132" s="2"/>
      <c r="J132" s="2"/>
      <c r="K132" s="2"/>
      <c r="L132" s="21"/>
      <c r="M132" s="96"/>
      <c r="N132" s="2"/>
      <c r="O132" s="2"/>
      <c r="P132" s="2"/>
      <c r="Q132" s="2"/>
      <c r="R132"/>
      <c r="S132"/>
      <c r="T132"/>
      <c r="U132"/>
      <c r="V132"/>
      <c r="W132"/>
      <c r="X132"/>
    </row>
    <row r="133" spans="1:24" s="4" customFormat="1" x14ac:dyDescent="0.45">
      <c r="A133" s="3"/>
      <c r="B133" s="3"/>
      <c r="C133" s="3"/>
      <c r="D133" s="3"/>
      <c r="E133" s="3"/>
      <c r="F133" s="16"/>
      <c r="G133" s="32"/>
      <c r="H133" s="115"/>
      <c r="I133" s="2"/>
      <c r="J133" s="2"/>
      <c r="K133" s="2"/>
      <c r="L133" s="21"/>
      <c r="M133" s="96"/>
      <c r="N133" s="2"/>
      <c r="O133" s="2"/>
      <c r="P133" s="2"/>
      <c r="Q133" s="2"/>
      <c r="R133"/>
      <c r="S133"/>
      <c r="T133"/>
      <c r="U133"/>
      <c r="V133"/>
      <c r="W133"/>
      <c r="X133"/>
    </row>
    <row r="134" spans="1:24" s="4" customFormat="1" x14ac:dyDescent="0.45">
      <c r="A134" s="3"/>
      <c r="B134" s="3"/>
      <c r="C134" s="3"/>
      <c r="D134" s="3"/>
      <c r="E134" s="3"/>
      <c r="F134" s="16"/>
      <c r="G134" s="32"/>
      <c r="H134" s="115"/>
      <c r="I134" s="2"/>
      <c r="J134" s="2"/>
      <c r="K134" s="2"/>
      <c r="L134" s="21"/>
      <c r="M134" s="96"/>
      <c r="N134" s="2"/>
      <c r="O134" s="2"/>
      <c r="P134" s="2"/>
      <c r="Q134" s="2"/>
      <c r="R134"/>
      <c r="S134"/>
      <c r="T134"/>
      <c r="U134"/>
      <c r="V134"/>
      <c r="W134"/>
      <c r="X134"/>
    </row>
    <row r="135" spans="1:24" s="4" customFormat="1" x14ac:dyDescent="0.45">
      <c r="A135" s="3"/>
      <c r="B135" s="3"/>
      <c r="C135" s="3"/>
      <c r="D135" s="3"/>
      <c r="E135" s="3"/>
      <c r="F135" s="16"/>
      <c r="G135" s="32"/>
      <c r="H135" s="115"/>
      <c r="I135" s="2"/>
      <c r="J135" s="2"/>
      <c r="K135" s="2"/>
      <c r="L135" s="21"/>
      <c r="M135" s="96"/>
      <c r="N135" s="2"/>
      <c r="O135" s="2"/>
      <c r="P135" s="2"/>
      <c r="Q135" s="2"/>
      <c r="R135"/>
      <c r="S135"/>
      <c r="T135"/>
      <c r="U135"/>
      <c r="V135"/>
      <c r="W135"/>
      <c r="X135"/>
    </row>
    <row r="136" spans="1:24" s="4" customFormat="1" x14ac:dyDescent="0.45">
      <c r="A136" s="3"/>
      <c r="B136" s="3"/>
      <c r="C136" s="3"/>
      <c r="D136" s="3"/>
      <c r="E136" s="3"/>
      <c r="F136" s="16"/>
      <c r="G136" s="32"/>
      <c r="H136" s="115"/>
      <c r="I136" s="2"/>
      <c r="J136" s="2"/>
      <c r="K136" s="2"/>
      <c r="L136" s="21"/>
      <c r="M136" s="96"/>
      <c r="N136" s="2"/>
      <c r="O136" s="2"/>
      <c r="P136" s="2"/>
      <c r="Q136" s="2"/>
      <c r="R136"/>
      <c r="S136"/>
      <c r="T136"/>
      <c r="U136"/>
      <c r="V136"/>
      <c r="W136"/>
      <c r="X136"/>
    </row>
    <row r="137" spans="1:24" s="4" customFormat="1" x14ac:dyDescent="0.45">
      <c r="A137" s="3"/>
      <c r="B137" s="3"/>
      <c r="C137" s="3"/>
      <c r="D137" s="3"/>
      <c r="E137" s="3"/>
      <c r="F137" s="16"/>
      <c r="G137" s="32"/>
      <c r="H137" s="115"/>
      <c r="I137" s="2"/>
      <c r="J137" s="2"/>
      <c r="K137" s="2"/>
      <c r="L137" s="21"/>
      <c r="M137" s="96"/>
      <c r="N137" s="2"/>
      <c r="O137" s="2"/>
      <c r="P137" s="2"/>
      <c r="Q137" s="2"/>
      <c r="R137"/>
      <c r="S137"/>
      <c r="T137"/>
      <c r="U137"/>
      <c r="V137"/>
      <c r="W137"/>
      <c r="X137"/>
    </row>
    <row r="138" spans="1:24" s="4" customFormat="1" x14ac:dyDescent="0.45">
      <c r="A138" s="3"/>
      <c r="B138" s="3"/>
      <c r="C138" s="3"/>
      <c r="D138" s="3"/>
      <c r="E138" s="3"/>
      <c r="F138" s="16"/>
      <c r="G138" s="32"/>
      <c r="H138" s="115"/>
      <c r="I138" s="2"/>
      <c r="J138" s="2"/>
      <c r="K138" s="2"/>
      <c r="L138" s="21"/>
      <c r="M138" s="96"/>
      <c r="N138" s="2"/>
      <c r="O138" s="2"/>
      <c r="P138" s="2"/>
      <c r="Q138" s="2"/>
      <c r="R138"/>
      <c r="S138"/>
      <c r="T138"/>
      <c r="U138"/>
      <c r="V138"/>
      <c r="W138"/>
      <c r="X138"/>
    </row>
    <row r="139" spans="1:24" s="4" customFormat="1" x14ac:dyDescent="0.45">
      <c r="A139" s="3"/>
      <c r="B139" s="3"/>
      <c r="C139" s="3"/>
      <c r="D139" s="3"/>
      <c r="E139" s="3"/>
      <c r="F139" s="16"/>
      <c r="G139" s="32"/>
      <c r="H139" s="115"/>
      <c r="I139" s="2"/>
      <c r="J139" s="2"/>
      <c r="K139" s="2"/>
      <c r="L139" s="21"/>
      <c r="M139" s="96"/>
      <c r="N139" s="2"/>
      <c r="O139" s="2"/>
      <c r="P139" s="2"/>
      <c r="Q139" s="2"/>
      <c r="R139"/>
      <c r="S139"/>
      <c r="T139"/>
      <c r="U139"/>
      <c r="V139"/>
      <c r="W139"/>
      <c r="X139"/>
    </row>
    <row r="140" spans="1:24" s="4" customFormat="1" x14ac:dyDescent="0.45">
      <c r="A140" s="3"/>
      <c r="B140" s="3"/>
      <c r="C140" s="3"/>
      <c r="D140" s="3"/>
      <c r="E140" s="3"/>
      <c r="F140" s="16"/>
      <c r="G140" s="32"/>
      <c r="H140" s="115"/>
      <c r="I140" s="2"/>
      <c r="J140" s="2"/>
      <c r="K140" s="2"/>
      <c r="L140" s="21"/>
      <c r="M140" s="96"/>
      <c r="N140" s="2"/>
      <c r="O140" s="2"/>
      <c r="P140" s="2"/>
      <c r="Q140" s="2"/>
      <c r="R140"/>
      <c r="S140"/>
      <c r="T140"/>
      <c r="U140"/>
      <c r="V140"/>
      <c r="W140"/>
      <c r="X140"/>
    </row>
    <row r="141" spans="1:24" s="4" customFormat="1" x14ac:dyDescent="0.45">
      <c r="A141" s="3"/>
      <c r="B141" s="3"/>
      <c r="C141" s="3"/>
      <c r="D141" s="3"/>
      <c r="E141" s="3"/>
      <c r="F141" s="16"/>
      <c r="G141" s="32"/>
      <c r="H141" s="115"/>
      <c r="I141" s="2"/>
      <c r="J141" s="2"/>
      <c r="K141" s="2"/>
      <c r="L141" s="21"/>
      <c r="M141" s="96"/>
      <c r="N141" s="2"/>
      <c r="O141" s="2"/>
      <c r="P141" s="2"/>
      <c r="Q141" s="2"/>
      <c r="R141"/>
      <c r="S141"/>
      <c r="T141"/>
      <c r="U141"/>
      <c r="V141"/>
      <c r="W141"/>
      <c r="X141"/>
    </row>
    <row r="142" spans="1:24" s="4" customFormat="1" x14ac:dyDescent="0.45">
      <c r="A142" s="3"/>
      <c r="B142" s="3"/>
      <c r="C142" s="3"/>
      <c r="D142" s="3"/>
      <c r="E142" s="3"/>
      <c r="F142" s="16"/>
      <c r="G142" s="32"/>
      <c r="H142" s="115"/>
      <c r="I142" s="2"/>
      <c r="J142" s="2"/>
      <c r="K142" s="2"/>
      <c r="L142" s="21"/>
      <c r="M142" s="96"/>
      <c r="N142" s="2"/>
      <c r="O142" s="2"/>
      <c r="P142" s="2"/>
      <c r="Q142" s="2"/>
      <c r="R142"/>
      <c r="S142"/>
      <c r="T142"/>
      <c r="U142"/>
      <c r="V142"/>
      <c r="W142"/>
      <c r="X142"/>
    </row>
    <row r="143" spans="1:24" s="4" customFormat="1" x14ac:dyDescent="0.45">
      <c r="A143" s="3"/>
      <c r="B143" s="3"/>
      <c r="C143" s="3"/>
      <c r="D143" s="3"/>
      <c r="E143" s="3"/>
      <c r="F143" s="16"/>
      <c r="G143" s="32"/>
      <c r="H143" s="115"/>
      <c r="I143" s="2"/>
      <c r="J143" s="2"/>
      <c r="K143" s="2"/>
      <c r="L143" s="21"/>
      <c r="M143" s="96"/>
      <c r="N143" s="2"/>
      <c r="O143" s="2"/>
      <c r="P143" s="2"/>
      <c r="Q143" s="2"/>
      <c r="R143"/>
      <c r="S143"/>
      <c r="T143"/>
      <c r="U143"/>
      <c r="V143"/>
      <c r="W143"/>
      <c r="X143"/>
    </row>
    <row r="144" spans="1:24" s="4" customFormat="1" x14ac:dyDescent="0.45">
      <c r="A144" s="3"/>
      <c r="B144" s="3"/>
      <c r="C144" s="3"/>
      <c r="D144" s="3"/>
      <c r="E144" s="3"/>
      <c r="F144" s="16"/>
      <c r="G144" s="32"/>
      <c r="H144" s="115"/>
      <c r="I144" s="2"/>
      <c r="J144" s="2"/>
      <c r="K144" s="2"/>
      <c r="L144" s="21"/>
      <c r="M144" s="96"/>
      <c r="N144" s="2"/>
      <c r="O144" s="2"/>
      <c r="P144" s="2"/>
      <c r="Q144" s="2"/>
      <c r="R144"/>
      <c r="S144"/>
      <c r="T144"/>
      <c r="U144"/>
      <c r="V144"/>
      <c r="W144"/>
      <c r="X144"/>
    </row>
    <row r="145" spans="1:24" s="4" customFormat="1" x14ac:dyDescent="0.45">
      <c r="A145" s="3"/>
      <c r="B145" s="3"/>
      <c r="C145" s="3"/>
      <c r="D145" s="3"/>
      <c r="E145" s="3"/>
      <c r="F145" s="16"/>
      <c r="G145" s="32"/>
      <c r="H145" s="115"/>
      <c r="I145" s="2"/>
      <c r="J145" s="2"/>
      <c r="K145" s="2"/>
      <c r="L145" s="21"/>
      <c r="M145" s="96"/>
      <c r="N145" s="2"/>
      <c r="O145" s="2"/>
      <c r="P145" s="2"/>
      <c r="Q145" s="2"/>
      <c r="R145"/>
      <c r="S145"/>
      <c r="T145"/>
      <c r="U145"/>
      <c r="V145"/>
      <c r="W145"/>
      <c r="X145"/>
    </row>
    <row r="146" spans="1:24" s="4" customFormat="1" x14ac:dyDescent="0.45">
      <c r="A146" s="3"/>
      <c r="B146" s="3"/>
      <c r="C146" s="3"/>
      <c r="D146" s="3"/>
      <c r="E146" s="3"/>
      <c r="F146" s="16"/>
      <c r="G146" s="32"/>
      <c r="H146" s="115"/>
      <c r="I146" s="2"/>
      <c r="J146" s="2"/>
      <c r="K146" s="2"/>
      <c r="L146" s="21"/>
      <c r="M146" s="96"/>
      <c r="N146" s="2"/>
      <c r="O146" s="2"/>
      <c r="P146" s="2"/>
      <c r="Q146" s="2"/>
      <c r="R146"/>
      <c r="S146"/>
      <c r="T146"/>
      <c r="U146"/>
      <c r="V146"/>
      <c r="W146"/>
      <c r="X146"/>
    </row>
    <row r="147" spans="1:24" s="4" customFormat="1" x14ac:dyDescent="0.45">
      <c r="A147" s="3"/>
      <c r="B147" s="3"/>
      <c r="C147" s="3"/>
      <c r="D147" s="3"/>
      <c r="E147" s="3"/>
      <c r="F147" s="16"/>
      <c r="G147" s="32"/>
      <c r="H147" s="115"/>
      <c r="I147" s="2"/>
      <c r="J147" s="2"/>
      <c r="K147" s="2"/>
      <c r="L147" s="21"/>
      <c r="M147" s="96"/>
      <c r="N147" s="2"/>
      <c r="O147" s="2"/>
      <c r="P147" s="2"/>
      <c r="Q147" s="2"/>
      <c r="R147"/>
      <c r="S147"/>
      <c r="T147"/>
      <c r="U147"/>
      <c r="V147"/>
      <c r="W147"/>
      <c r="X147"/>
    </row>
    <row r="148" spans="1:24" s="4" customFormat="1" x14ac:dyDescent="0.45">
      <c r="A148" s="3"/>
      <c r="B148" s="3"/>
      <c r="C148" s="3"/>
      <c r="D148" s="3"/>
      <c r="E148" s="3"/>
      <c r="F148" s="16"/>
      <c r="G148" s="32"/>
      <c r="H148" s="115"/>
      <c r="I148" s="2"/>
      <c r="J148" s="2"/>
      <c r="K148" s="2"/>
      <c r="L148" s="21"/>
      <c r="M148" s="96"/>
      <c r="N148" s="2"/>
      <c r="O148" s="2"/>
      <c r="P148" s="2"/>
      <c r="Q148" s="2"/>
      <c r="R148"/>
      <c r="S148"/>
      <c r="T148"/>
      <c r="U148"/>
      <c r="V148"/>
      <c r="W148"/>
      <c r="X148"/>
    </row>
    <row r="149" spans="1:24" s="4" customFormat="1" x14ac:dyDescent="0.45">
      <c r="A149" s="3"/>
      <c r="B149" s="3"/>
      <c r="C149" s="3"/>
      <c r="D149" s="3"/>
      <c r="E149" s="3"/>
      <c r="F149" s="16"/>
      <c r="G149" s="32"/>
      <c r="H149" s="115"/>
      <c r="I149" s="2"/>
      <c r="J149" s="2"/>
      <c r="K149" s="2"/>
      <c r="L149" s="21"/>
      <c r="M149" s="96"/>
      <c r="N149" s="2"/>
      <c r="O149" s="2"/>
      <c r="P149" s="2"/>
      <c r="Q149" s="2"/>
      <c r="R149"/>
      <c r="S149"/>
      <c r="T149"/>
      <c r="U149"/>
      <c r="V149"/>
      <c r="W149"/>
      <c r="X149"/>
    </row>
    <row r="150" spans="1:24" s="4" customFormat="1" x14ac:dyDescent="0.45">
      <c r="A150" s="3"/>
      <c r="B150" s="3"/>
      <c r="C150" s="3"/>
      <c r="D150" s="3"/>
      <c r="E150" s="3"/>
      <c r="F150" s="16"/>
      <c r="G150" s="32"/>
      <c r="H150" s="115"/>
      <c r="I150" s="2"/>
      <c r="J150" s="2"/>
      <c r="K150" s="2"/>
      <c r="L150" s="21"/>
      <c r="M150" s="96"/>
      <c r="N150" s="2"/>
      <c r="O150" s="2"/>
      <c r="P150" s="2"/>
      <c r="Q150" s="2"/>
      <c r="R150"/>
      <c r="S150"/>
      <c r="T150"/>
      <c r="U150"/>
      <c r="V150"/>
      <c r="W150"/>
      <c r="X150"/>
    </row>
    <row r="151" spans="1:24" s="4" customFormat="1" x14ac:dyDescent="0.45">
      <c r="A151" s="3"/>
      <c r="B151" s="3"/>
      <c r="C151" s="3"/>
      <c r="D151" s="3"/>
      <c r="E151" s="3"/>
      <c r="F151" s="16"/>
      <c r="G151" s="32"/>
      <c r="H151" s="115"/>
      <c r="I151" s="2"/>
      <c r="J151" s="2"/>
      <c r="K151" s="2"/>
      <c r="L151" s="21"/>
      <c r="M151" s="96"/>
      <c r="N151" s="2"/>
      <c r="O151" s="2"/>
      <c r="P151" s="2"/>
      <c r="Q151" s="2"/>
      <c r="R151"/>
      <c r="S151"/>
      <c r="T151"/>
      <c r="U151"/>
      <c r="V151"/>
      <c r="W151"/>
      <c r="X151"/>
    </row>
    <row r="152" spans="1:24" s="4" customFormat="1" x14ac:dyDescent="0.45">
      <c r="A152" s="3"/>
      <c r="B152" s="3"/>
      <c r="C152" s="3"/>
      <c r="D152" s="3"/>
      <c r="E152" s="3"/>
      <c r="F152" s="16"/>
      <c r="G152" s="32"/>
      <c r="H152" s="115"/>
      <c r="I152" s="2"/>
      <c r="J152" s="2"/>
      <c r="K152" s="2"/>
      <c r="L152" s="21"/>
      <c r="M152" s="96"/>
      <c r="N152" s="2"/>
      <c r="O152" s="2"/>
      <c r="P152" s="2"/>
      <c r="Q152" s="2"/>
      <c r="R152"/>
      <c r="S152"/>
      <c r="T152"/>
      <c r="U152"/>
      <c r="V152"/>
      <c r="W152"/>
      <c r="X152"/>
    </row>
    <row r="153" spans="1:24" s="4" customFormat="1" x14ac:dyDescent="0.45">
      <c r="A153" s="3"/>
      <c r="B153" s="3"/>
      <c r="C153" s="3"/>
      <c r="D153" s="3"/>
      <c r="E153" s="3"/>
      <c r="F153" s="16"/>
      <c r="G153" s="32"/>
      <c r="H153" s="115"/>
      <c r="I153" s="2"/>
      <c r="J153" s="2"/>
      <c r="K153" s="2"/>
      <c r="L153" s="21"/>
      <c r="M153" s="96"/>
      <c r="N153" s="2"/>
      <c r="O153" s="2"/>
      <c r="P153" s="2"/>
      <c r="Q153" s="2"/>
      <c r="R153"/>
      <c r="S153"/>
      <c r="T153"/>
      <c r="U153"/>
      <c r="V153"/>
      <c r="W153"/>
      <c r="X153"/>
    </row>
    <row r="154" spans="1:24" s="4" customFormat="1" x14ac:dyDescent="0.45">
      <c r="A154" s="3"/>
      <c r="B154" s="3"/>
      <c r="C154" s="3"/>
      <c r="D154" s="3"/>
      <c r="E154" s="3"/>
      <c r="F154" s="16"/>
      <c r="G154" s="32"/>
      <c r="H154" s="115"/>
      <c r="I154" s="2"/>
      <c r="J154" s="2"/>
      <c r="K154" s="2"/>
      <c r="L154" s="21"/>
      <c r="M154" s="96"/>
      <c r="N154" s="2"/>
      <c r="O154" s="2"/>
      <c r="P154" s="2"/>
      <c r="Q154" s="2"/>
      <c r="R154"/>
      <c r="S154"/>
      <c r="T154"/>
      <c r="U154"/>
      <c r="V154"/>
      <c r="W154"/>
      <c r="X154"/>
    </row>
    <row r="155" spans="1:24" s="4" customFormat="1" x14ac:dyDescent="0.45">
      <c r="A155" s="3"/>
      <c r="B155" s="3"/>
      <c r="C155" s="3"/>
      <c r="D155" s="3"/>
      <c r="E155" s="3"/>
      <c r="F155" s="16"/>
      <c r="G155" s="32"/>
      <c r="H155" s="115"/>
      <c r="I155" s="2"/>
      <c r="J155" s="2"/>
      <c r="K155" s="2"/>
      <c r="L155" s="21"/>
      <c r="M155" s="96"/>
      <c r="N155" s="2"/>
      <c r="O155" s="2"/>
      <c r="P155" s="2"/>
      <c r="Q155" s="2"/>
      <c r="R155"/>
      <c r="S155"/>
      <c r="T155"/>
      <c r="U155"/>
      <c r="V155"/>
      <c r="W155"/>
      <c r="X155"/>
    </row>
    <row r="156" spans="1:24" s="4" customFormat="1" x14ac:dyDescent="0.45">
      <c r="A156" s="3"/>
      <c r="B156" s="3"/>
      <c r="C156" s="3"/>
      <c r="D156" s="3"/>
      <c r="E156" s="3"/>
      <c r="F156" s="16"/>
      <c r="G156" s="32"/>
      <c r="H156" s="115"/>
      <c r="I156" s="2"/>
      <c r="J156" s="2"/>
      <c r="K156" s="2"/>
      <c r="L156" s="21"/>
      <c r="M156" s="96"/>
      <c r="N156" s="2"/>
      <c r="O156" s="2"/>
      <c r="P156" s="2"/>
      <c r="Q156" s="2"/>
      <c r="R156"/>
      <c r="S156"/>
      <c r="T156"/>
      <c r="U156"/>
      <c r="V156"/>
      <c r="W156"/>
      <c r="X156"/>
    </row>
    <row r="157" spans="1:24" s="4" customFormat="1" x14ac:dyDescent="0.45">
      <c r="A157" s="3"/>
      <c r="B157" s="3"/>
      <c r="C157" s="3"/>
      <c r="D157" s="3"/>
      <c r="E157" s="3"/>
      <c r="F157" s="16"/>
      <c r="G157" s="32"/>
      <c r="H157" s="115"/>
      <c r="I157" s="2"/>
      <c r="J157" s="2"/>
      <c r="K157" s="2"/>
      <c r="L157" s="21"/>
      <c r="M157" s="96"/>
      <c r="N157" s="2"/>
      <c r="O157" s="2"/>
      <c r="P157" s="2"/>
      <c r="Q157" s="2"/>
      <c r="R157"/>
      <c r="S157"/>
      <c r="T157"/>
      <c r="U157"/>
      <c r="V157"/>
      <c r="W157"/>
      <c r="X157"/>
    </row>
    <row r="158" spans="1:24" s="4" customFormat="1" x14ac:dyDescent="0.45">
      <c r="A158" s="3"/>
      <c r="B158" s="3"/>
      <c r="C158" s="3"/>
      <c r="D158" s="3"/>
      <c r="E158" s="3"/>
      <c r="F158" s="16"/>
      <c r="G158" s="32"/>
      <c r="H158" s="115"/>
      <c r="I158" s="2"/>
      <c r="J158" s="2"/>
      <c r="K158" s="2"/>
      <c r="L158" s="21"/>
      <c r="M158" s="96"/>
      <c r="N158" s="2"/>
      <c r="O158" s="2"/>
      <c r="P158" s="2"/>
      <c r="Q158" s="2"/>
      <c r="R158"/>
      <c r="S158"/>
      <c r="T158"/>
      <c r="U158"/>
      <c r="V158"/>
      <c r="W158"/>
      <c r="X158"/>
    </row>
    <row r="159" spans="1:24" s="4" customFormat="1" x14ac:dyDescent="0.45">
      <c r="A159" s="3"/>
      <c r="B159" s="3"/>
      <c r="C159" s="3"/>
      <c r="D159" s="3"/>
      <c r="E159" s="3"/>
      <c r="F159" s="16"/>
      <c r="G159" s="32"/>
      <c r="H159" s="115"/>
      <c r="I159" s="2"/>
      <c r="J159" s="2"/>
      <c r="K159" s="2"/>
      <c r="L159" s="21"/>
      <c r="M159" s="96"/>
      <c r="N159" s="2"/>
      <c r="O159" s="2"/>
      <c r="P159" s="2"/>
      <c r="Q159" s="2"/>
      <c r="R159"/>
      <c r="S159"/>
      <c r="T159"/>
      <c r="U159"/>
      <c r="V159"/>
      <c r="W159"/>
      <c r="X159"/>
    </row>
    <row r="160" spans="1:24" s="4" customFormat="1" x14ac:dyDescent="0.45">
      <c r="A160" s="3"/>
      <c r="B160" s="3"/>
      <c r="C160" s="3"/>
      <c r="D160" s="3"/>
      <c r="E160" s="3"/>
      <c r="F160" s="16"/>
      <c r="G160" s="32"/>
      <c r="H160" s="115"/>
      <c r="I160" s="2"/>
      <c r="J160" s="2"/>
      <c r="K160" s="2"/>
      <c r="L160" s="21"/>
      <c r="M160" s="96"/>
      <c r="N160" s="2"/>
      <c r="O160" s="2"/>
      <c r="P160" s="2"/>
      <c r="Q160" s="2"/>
      <c r="R160"/>
      <c r="S160"/>
      <c r="T160"/>
      <c r="U160"/>
      <c r="V160"/>
      <c r="W160"/>
      <c r="X160"/>
    </row>
    <row r="161" spans="1:24" s="4" customFormat="1" x14ac:dyDescent="0.45">
      <c r="A161" s="3"/>
      <c r="B161" s="3"/>
      <c r="C161" s="3"/>
      <c r="D161" s="3"/>
      <c r="E161" s="3"/>
      <c r="F161" s="16"/>
      <c r="G161" s="32"/>
      <c r="H161" s="115"/>
      <c r="I161" s="2"/>
      <c r="J161" s="2"/>
      <c r="K161" s="2"/>
      <c r="L161" s="21"/>
      <c r="M161" s="96"/>
      <c r="N161" s="2"/>
      <c r="O161" s="2"/>
      <c r="P161" s="2"/>
      <c r="Q161" s="2"/>
      <c r="R161"/>
      <c r="S161"/>
      <c r="T161"/>
      <c r="U161"/>
      <c r="V161"/>
      <c r="W161"/>
      <c r="X161"/>
    </row>
    <row r="162" spans="1:24" s="4" customFormat="1" x14ac:dyDescent="0.45">
      <c r="A162" s="3"/>
      <c r="B162" s="3"/>
      <c r="C162" s="3"/>
      <c r="D162" s="3"/>
      <c r="E162" s="3"/>
      <c r="F162" s="16"/>
      <c r="G162" s="32"/>
      <c r="H162" s="115"/>
      <c r="I162" s="2"/>
      <c r="J162" s="2"/>
      <c r="K162" s="2"/>
      <c r="L162" s="21"/>
      <c r="M162" s="96"/>
      <c r="N162" s="2"/>
      <c r="O162" s="2"/>
      <c r="P162" s="2"/>
      <c r="Q162" s="2"/>
      <c r="R162"/>
      <c r="S162"/>
      <c r="T162"/>
      <c r="U162"/>
      <c r="V162"/>
      <c r="W162"/>
      <c r="X162"/>
    </row>
    <row r="163" spans="1:24" s="4" customFormat="1" x14ac:dyDescent="0.45">
      <c r="A163" s="3"/>
      <c r="B163" s="3"/>
      <c r="C163" s="3"/>
      <c r="D163" s="3"/>
      <c r="E163" s="3"/>
      <c r="F163" s="16"/>
      <c r="G163" s="32"/>
      <c r="H163" s="115"/>
      <c r="I163" s="2"/>
      <c r="J163" s="2"/>
      <c r="K163" s="2"/>
      <c r="L163" s="21"/>
      <c r="M163" s="96"/>
      <c r="N163" s="2"/>
      <c r="O163" s="2"/>
      <c r="P163" s="2"/>
      <c r="Q163" s="2"/>
      <c r="R163"/>
      <c r="S163"/>
      <c r="T163"/>
      <c r="U163"/>
      <c r="V163"/>
      <c r="W163"/>
      <c r="X163"/>
    </row>
    <row r="164" spans="1:24" s="4" customFormat="1" x14ac:dyDescent="0.45">
      <c r="A164" s="3"/>
      <c r="B164" s="3"/>
      <c r="C164" s="3"/>
      <c r="D164" s="3"/>
      <c r="E164" s="3"/>
      <c r="F164" s="16"/>
      <c r="G164" s="32"/>
      <c r="H164" s="115"/>
      <c r="I164" s="2"/>
      <c r="J164" s="2"/>
      <c r="K164" s="2"/>
      <c r="L164" s="21"/>
      <c r="M164" s="96"/>
      <c r="N164" s="2"/>
      <c r="O164" s="2"/>
      <c r="P164" s="2"/>
      <c r="Q164" s="2"/>
      <c r="R164"/>
      <c r="S164"/>
      <c r="T164"/>
      <c r="U164"/>
      <c r="V164"/>
      <c r="W164"/>
      <c r="X164"/>
    </row>
    <row r="165" spans="1:24" s="4" customFormat="1" x14ac:dyDescent="0.45">
      <c r="A165" s="3"/>
      <c r="B165" s="3"/>
      <c r="C165" s="3"/>
      <c r="D165" s="3"/>
      <c r="E165" s="3"/>
      <c r="F165" s="16"/>
      <c r="G165" s="32"/>
      <c r="H165" s="115"/>
      <c r="I165" s="2"/>
      <c r="J165" s="2"/>
      <c r="K165" s="2"/>
      <c r="L165" s="21"/>
      <c r="M165" s="96"/>
      <c r="N165" s="2"/>
      <c r="O165" s="2"/>
      <c r="P165" s="2"/>
      <c r="Q165" s="2"/>
      <c r="R165"/>
      <c r="S165"/>
      <c r="T165"/>
      <c r="U165"/>
      <c r="V165"/>
      <c r="W165"/>
      <c r="X165"/>
    </row>
    <row r="166" spans="1:24" s="4" customFormat="1" x14ac:dyDescent="0.45">
      <c r="A166" s="3"/>
      <c r="B166" s="3"/>
      <c r="C166" s="3"/>
      <c r="D166" s="3"/>
      <c r="E166" s="3"/>
      <c r="F166" s="16"/>
      <c r="G166" s="32"/>
      <c r="H166" s="115"/>
      <c r="I166" s="2"/>
      <c r="J166" s="2"/>
      <c r="K166" s="2"/>
      <c r="L166" s="21"/>
      <c r="M166" s="96"/>
      <c r="N166" s="2"/>
      <c r="O166" s="2"/>
      <c r="P166" s="2"/>
      <c r="Q166" s="2"/>
      <c r="R166"/>
      <c r="S166"/>
      <c r="T166"/>
      <c r="U166"/>
      <c r="V166"/>
      <c r="W166"/>
      <c r="X166"/>
    </row>
    <row r="167" spans="1:24" s="4" customFormat="1" x14ac:dyDescent="0.45">
      <c r="A167" s="3"/>
      <c r="B167" s="3"/>
      <c r="C167" s="3"/>
      <c r="D167" s="3"/>
      <c r="E167" s="3"/>
      <c r="F167" s="16"/>
      <c r="G167" s="32"/>
      <c r="H167" s="115"/>
      <c r="I167" s="2"/>
      <c r="J167" s="2"/>
      <c r="K167" s="2"/>
      <c r="L167" s="21"/>
      <c r="M167" s="96"/>
      <c r="N167" s="2"/>
      <c r="O167" s="2"/>
      <c r="P167" s="2"/>
      <c r="Q167" s="2"/>
      <c r="R167"/>
      <c r="S167"/>
      <c r="T167"/>
      <c r="U167"/>
      <c r="V167"/>
      <c r="W167"/>
      <c r="X167"/>
    </row>
    <row r="168" spans="1:24" s="4" customFormat="1" x14ac:dyDescent="0.45">
      <c r="A168" s="3"/>
      <c r="B168" s="3"/>
      <c r="C168" s="3"/>
      <c r="D168" s="3"/>
      <c r="E168" s="3"/>
      <c r="F168" s="16"/>
      <c r="G168" s="32"/>
      <c r="H168" s="115"/>
      <c r="I168" s="2"/>
      <c r="J168" s="2"/>
      <c r="K168" s="2"/>
      <c r="L168" s="21"/>
      <c r="M168" s="96"/>
      <c r="N168" s="2"/>
      <c r="O168" s="2"/>
      <c r="P168" s="2"/>
      <c r="Q168" s="2"/>
      <c r="R168"/>
      <c r="S168"/>
      <c r="T168"/>
      <c r="U168"/>
      <c r="V168"/>
      <c r="W168"/>
      <c r="X168"/>
    </row>
    <row r="169" spans="1:24" s="4" customFormat="1" x14ac:dyDescent="0.45">
      <c r="A169" s="3"/>
      <c r="B169" s="3"/>
      <c r="C169" s="3"/>
      <c r="D169" s="3"/>
      <c r="E169" s="3"/>
      <c r="F169" s="16"/>
      <c r="G169" s="32"/>
      <c r="H169" s="115"/>
      <c r="I169" s="2"/>
      <c r="J169" s="2"/>
      <c r="K169" s="2"/>
      <c r="L169" s="21"/>
      <c r="M169" s="96"/>
      <c r="N169" s="2"/>
      <c r="O169" s="2"/>
      <c r="P169" s="2"/>
      <c r="Q169" s="2"/>
      <c r="R169"/>
      <c r="S169"/>
      <c r="T169"/>
      <c r="U169"/>
      <c r="V169"/>
      <c r="W169"/>
      <c r="X169"/>
    </row>
    <row r="170" spans="1:24" s="4" customFormat="1" x14ac:dyDescent="0.45">
      <c r="A170" s="3"/>
      <c r="B170" s="3"/>
      <c r="C170" s="3"/>
      <c r="D170" s="3"/>
      <c r="E170" s="3"/>
      <c r="F170" s="16"/>
      <c r="G170" s="32"/>
      <c r="H170" s="115"/>
      <c r="I170" s="2"/>
      <c r="J170" s="2"/>
      <c r="K170" s="2"/>
      <c r="L170" s="21"/>
      <c r="M170" s="96"/>
      <c r="N170" s="2"/>
      <c r="O170" s="2"/>
      <c r="P170" s="2"/>
      <c r="Q170" s="2"/>
      <c r="R170"/>
      <c r="S170"/>
      <c r="T170"/>
      <c r="U170"/>
      <c r="V170"/>
      <c r="W170"/>
      <c r="X170"/>
    </row>
    <row r="171" spans="1:24" s="4" customFormat="1" x14ac:dyDescent="0.45">
      <c r="A171" s="3"/>
      <c r="B171" s="3"/>
      <c r="C171" s="3"/>
      <c r="D171" s="3"/>
      <c r="E171" s="3"/>
      <c r="F171" s="16"/>
      <c r="G171" s="32"/>
      <c r="H171" s="115"/>
      <c r="I171" s="2"/>
      <c r="J171" s="2"/>
      <c r="K171" s="2"/>
      <c r="L171" s="21"/>
      <c r="M171" s="96"/>
      <c r="N171" s="2"/>
      <c r="O171" s="2"/>
      <c r="P171" s="2"/>
      <c r="Q171" s="2"/>
      <c r="R171"/>
      <c r="S171"/>
      <c r="T171"/>
      <c r="U171"/>
      <c r="V171"/>
      <c r="W171"/>
      <c r="X171"/>
    </row>
    <row r="172" spans="1:24" s="4" customFormat="1" x14ac:dyDescent="0.45">
      <c r="A172" s="3"/>
      <c r="B172" s="3"/>
      <c r="C172" s="3"/>
      <c r="D172" s="3"/>
      <c r="E172" s="3"/>
      <c r="F172" s="16"/>
      <c r="G172" s="32"/>
      <c r="H172" s="115"/>
      <c r="I172" s="2"/>
      <c r="J172" s="2"/>
      <c r="K172" s="2"/>
      <c r="L172" s="21"/>
      <c r="M172" s="96"/>
      <c r="N172" s="2"/>
      <c r="O172" s="2"/>
      <c r="P172" s="2"/>
      <c r="Q172" s="2"/>
      <c r="R172"/>
      <c r="S172"/>
      <c r="T172"/>
      <c r="U172"/>
      <c r="V172"/>
      <c r="W172"/>
      <c r="X172"/>
    </row>
    <row r="173" spans="1:24" s="4" customFormat="1" x14ac:dyDescent="0.45">
      <c r="A173" s="3"/>
      <c r="B173" s="3"/>
      <c r="C173" s="3"/>
      <c r="D173" s="3"/>
      <c r="E173" s="3"/>
      <c r="F173" s="16"/>
      <c r="G173" s="32"/>
      <c r="H173" s="115"/>
      <c r="I173" s="2"/>
      <c r="J173" s="2"/>
      <c r="K173" s="2"/>
      <c r="L173" s="21"/>
      <c r="M173" s="96"/>
      <c r="N173" s="2"/>
      <c r="O173" s="2"/>
      <c r="P173" s="2"/>
      <c r="Q173" s="2"/>
      <c r="R173"/>
      <c r="S173"/>
      <c r="T173"/>
      <c r="U173"/>
      <c r="V173"/>
      <c r="W173"/>
      <c r="X173"/>
    </row>
    <row r="174" spans="1:24" s="4" customFormat="1" x14ac:dyDescent="0.45">
      <c r="A174" s="3"/>
      <c r="B174" s="3"/>
      <c r="C174" s="3"/>
      <c r="D174" s="3"/>
      <c r="E174" s="3"/>
      <c r="F174" s="16"/>
      <c r="G174" s="32"/>
      <c r="H174" s="115"/>
      <c r="I174" s="2"/>
      <c r="J174" s="2"/>
      <c r="K174" s="2"/>
      <c r="L174" s="21"/>
      <c r="M174" s="96"/>
      <c r="N174" s="2"/>
      <c r="O174" s="2"/>
      <c r="P174" s="2"/>
      <c r="Q174" s="2"/>
      <c r="R174"/>
      <c r="S174"/>
      <c r="T174"/>
      <c r="U174"/>
      <c r="V174"/>
      <c r="W174"/>
      <c r="X174"/>
    </row>
    <row r="175" spans="1:24" s="4" customFormat="1" x14ac:dyDescent="0.45">
      <c r="A175" s="3"/>
      <c r="B175" s="3"/>
      <c r="C175" s="3"/>
      <c r="D175" s="3"/>
      <c r="E175" s="3"/>
      <c r="F175" s="16"/>
      <c r="G175" s="32"/>
      <c r="H175" s="115"/>
      <c r="I175" s="2"/>
      <c r="J175" s="2"/>
      <c r="K175" s="2"/>
      <c r="L175" s="21"/>
      <c r="M175" s="96"/>
      <c r="N175" s="2"/>
      <c r="O175" s="2"/>
      <c r="P175" s="2"/>
      <c r="Q175" s="2"/>
      <c r="R175"/>
      <c r="S175"/>
      <c r="T175"/>
      <c r="U175"/>
      <c r="V175"/>
      <c r="W175"/>
      <c r="X175"/>
    </row>
    <row r="176" spans="1:24" s="4" customFormat="1" x14ac:dyDescent="0.45">
      <c r="A176" s="3"/>
      <c r="B176" s="3"/>
      <c r="C176" s="3"/>
      <c r="D176" s="3"/>
      <c r="E176" s="3"/>
      <c r="F176" s="16"/>
      <c r="G176" s="32"/>
      <c r="H176" s="115"/>
      <c r="I176" s="2"/>
      <c r="J176" s="2"/>
      <c r="K176" s="2"/>
      <c r="L176" s="21"/>
      <c r="M176" s="96"/>
      <c r="N176" s="2"/>
      <c r="O176" s="2"/>
      <c r="P176" s="2"/>
      <c r="Q176" s="2"/>
      <c r="R176"/>
      <c r="S176"/>
      <c r="T176"/>
      <c r="U176"/>
      <c r="V176"/>
      <c r="W176"/>
      <c r="X176"/>
    </row>
    <row r="177" spans="1:24" s="4" customFormat="1" x14ac:dyDescent="0.45">
      <c r="A177" s="3"/>
      <c r="B177" s="3"/>
      <c r="C177" s="3"/>
      <c r="D177" s="3"/>
      <c r="E177" s="3"/>
      <c r="F177" s="16"/>
      <c r="G177" s="32"/>
      <c r="H177" s="115"/>
      <c r="I177" s="2"/>
      <c r="J177" s="2"/>
      <c r="K177" s="2"/>
      <c r="L177" s="21"/>
      <c r="M177" s="96"/>
      <c r="N177" s="2"/>
      <c r="O177" s="2"/>
      <c r="P177" s="2"/>
      <c r="Q177" s="2"/>
      <c r="R177"/>
      <c r="S177"/>
      <c r="T177"/>
      <c r="U177"/>
      <c r="V177"/>
      <c r="W177"/>
      <c r="X177"/>
    </row>
    <row r="178" spans="1:24" s="4" customFormat="1" x14ac:dyDescent="0.45">
      <c r="A178" s="3"/>
      <c r="B178" s="3"/>
      <c r="C178" s="3"/>
      <c r="D178" s="3"/>
      <c r="E178" s="3"/>
      <c r="F178" s="16"/>
      <c r="G178" s="32"/>
      <c r="H178" s="115"/>
      <c r="I178" s="2"/>
      <c r="J178" s="2"/>
      <c r="K178" s="2"/>
      <c r="L178" s="21"/>
      <c r="M178" s="96"/>
      <c r="N178" s="2"/>
      <c r="O178" s="2"/>
      <c r="P178" s="2"/>
      <c r="Q178" s="2"/>
      <c r="R178"/>
      <c r="S178"/>
      <c r="T178"/>
      <c r="U178"/>
      <c r="V178"/>
      <c r="W178"/>
      <c r="X178"/>
    </row>
    <row r="179" spans="1:24" s="4" customFormat="1" x14ac:dyDescent="0.45">
      <c r="A179" s="3"/>
      <c r="B179" s="3"/>
      <c r="C179" s="3"/>
      <c r="D179" s="3"/>
      <c r="E179" s="3"/>
      <c r="F179" s="16"/>
      <c r="G179" s="32"/>
      <c r="H179" s="115"/>
      <c r="I179" s="2"/>
      <c r="J179" s="2"/>
      <c r="K179" s="2"/>
      <c r="L179" s="21"/>
      <c r="M179" s="96"/>
      <c r="N179" s="2"/>
      <c r="O179" s="2"/>
      <c r="P179" s="2"/>
      <c r="Q179" s="2"/>
      <c r="R179"/>
      <c r="S179"/>
      <c r="T179"/>
      <c r="U179"/>
      <c r="V179"/>
      <c r="W179"/>
      <c r="X179"/>
    </row>
    <row r="180" spans="1:24" s="4" customFormat="1" x14ac:dyDescent="0.45">
      <c r="A180" s="3"/>
      <c r="B180" s="3"/>
      <c r="C180" s="3"/>
      <c r="D180" s="3"/>
      <c r="E180" s="3"/>
      <c r="F180" s="16"/>
      <c r="G180" s="32"/>
      <c r="H180" s="115"/>
      <c r="I180" s="2"/>
      <c r="J180" s="2"/>
      <c r="K180" s="2"/>
      <c r="L180" s="21"/>
      <c r="M180" s="96"/>
      <c r="N180" s="2"/>
      <c r="O180" s="2"/>
      <c r="P180" s="2"/>
      <c r="Q180" s="2"/>
      <c r="R180"/>
      <c r="S180"/>
      <c r="T180"/>
      <c r="U180"/>
      <c r="V180"/>
      <c r="W180"/>
      <c r="X180"/>
    </row>
    <row r="181" spans="1:24" s="4" customFormat="1" x14ac:dyDescent="0.45">
      <c r="A181" s="3"/>
      <c r="B181" s="3"/>
      <c r="C181" s="3"/>
      <c r="D181" s="3"/>
      <c r="E181" s="3"/>
      <c r="F181" s="16"/>
      <c r="G181" s="32"/>
      <c r="H181" s="115"/>
      <c r="I181" s="2"/>
      <c r="J181" s="2"/>
      <c r="K181" s="2"/>
      <c r="L181" s="21"/>
      <c r="M181" s="96"/>
      <c r="N181" s="2"/>
      <c r="O181" s="2"/>
      <c r="P181" s="2"/>
      <c r="Q181" s="2"/>
      <c r="R181"/>
      <c r="S181"/>
      <c r="T181"/>
      <c r="U181"/>
      <c r="V181"/>
      <c r="W181"/>
      <c r="X181"/>
    </row>
    <row r="182" spans="1:24" s="4" customFormat="1" x14ac:dyDescent="0.45">
      <c r="A182" s="3"/>
      <c r="B182" s="3"/>
      <c r="C182" s="3"/>
      <c r="D182" s="3"/>
      <c r="E182" s="3"/>
      <c r="F182" s="16"/>
      <c r="G182" s="32"/>
      <c r="H182" s="115"/>
      <c r="I182" s="2"/>
      <c r="J182" s="2"/>
      <c r="K182" s="2"/>
      <c r="L182" s="21"/>
      <c r="M182" s="96"/>
      <c r="N182" s="2"/>
      <c r="O182" s="2"/>
      <c r="P182" s="2"/>
      <c r="Q182" s="2"/>
      <c r="R182"/>
      <c r="S182"/>
      <c r="T182"/>
      <c r="U182"/>
      <c r="V182"/>
      <c r="W182"/>
      <c r="X182"/>
    </row>
    <row r="183" spans="1:24" s="4" customFormat="1" x14ac:dyDescent="0.45">
      <c r="A183" s="3"/>
      <c r="B183" s="3"/>
      <c r="C183" s="3"/>
      <c r="D183" s="3"/>
      <c r="E183" s="3"/>
      <c r="F183" s="16"/>
      <c r="G183" s="32"/>
      <c r="H183" s="115"/>
      <c r="I183" s="2"/>
      <c r="J183" s="2"/>
      <c r="K183" s="2"/>
      <c r="L183" s="21"/>
      <c r="M183" s="96"/>
      <c r="N183" s="2"/>
      <c r="O183" s="2"/>
      <c r="P183" s="2"/>
      <c r="Q183" s="2"/>
      <c r="R183"/>
      <c r="S183"/>
      <c r="T183"/>
      <c r="U183"/>
      <c r="V183"/>
      <c r="W183"/>
      <c r="X183"/>
    </row>
    <row r="184" spans="1:24" s="4" customFormat="1" x14ac:dyDescent="0.45">
      <c r="A184" s="3"/>
      <c r="B184" s="3"/>
      <c r="C184" s="3"/>
      <c r="D184" s="3"/>
      <c r="E184" s="3"/>
      <c r="F184" s="16"/>
      <c r="G184" s="32"/>
      <c r="H184" s="115"/>
      <c r="I184" s="2"/>
      <c r="J184" s="2"/>
      <c r="K184" s="2"/>
      <c r="L184" s="21"/>
      <c r="M184" s="96"/>
      <c r="N184" s="2"/>
      <c r="O184" s="2"/>
      <c r="P184" s="2"/>
      <c r="Q184" s="2"/>
      <c r="R184"/>
      <c r="S184"/>
      <c r="T184"/>
      <c r="U184"/>
      <c r="V184"/>
      <c r="W184"/>
      <c r="X184"/>
    </row>
    <row r="185" spans="1:24" s="4" customFormat="1" x14ac:dyDescent="0.45">
      <c r="A185" s="3"/>
      <c r="B185" s="3"/>
      <c r="C185" s="3"/>
      <c r="D185" s="3"/>
      <c r="E185" s="3"/>
      <c r="F185" s="16"/>
      <c r="G185" s="32"/>
      <c r="H185" s="115"/>
      <c r="I185" s="2"/>
      <c r="J185" s="2"/>
      <c r="K185" s="2"/>
      <c r="L185" s="21"/>
      <c r="M185" s="96"/>
      <c r="N185" s="2"/>
      <c r="O185" s="2"/>
      <c r="P185" s="2"/>
      <c r="Q185" s="2"/>
      <c r="R185"/>
      <c r="S185"/>
      <c r="T185"/>
      <c r="U185"/>
      <c r="V185"/>
      <c r="W185"/>
      <c r="X185"/>
    </row>
    <row r="186" spans="1:24" s="4" customFormat="1" x14ac:dyDescent="0.45">
      <c r="A186" s="3"/>
      <c r="B186" s="3"/>
      <c r="C186" s="3"/>
      <c r="D186" s="3"/>
      <c r="E186" s="3"/>
      <c r="F186" s="16"/>
      <c r="G186" s="32"/>
      <c r="H186" s="115"/>
      <c r="I186" s="2"/>
      <c r="J186" s="2"/>
      <c r="K186" s="2"/>
      <c r="L186" s="21"/>
      <c r="M186" s="96"/>
      <c r="N186" s="2"/>
      <c r="O186" s="2"/>
      <c r="P186" s="2"/>
      <c r="Q186" s="2"/>
      <c r="R186"/>
      <c r="S186"/>
      <c r="T186"/>
      <c r="U186"/>
      <c r="V186"/>
      <c r="W186"/>
      <c r="X186"/>
    </row>
    <row r="187" spans="1:24" s="4" customFormat="1" x14ac:dyDescent="0.45">
      <c r="A187" s="3"/>
      <c r="B187" s="3"/>
      <c r="C187" s="3"/>
      <c r="D187" s="3"/>
      <c r="E187" s="3"/>
      <c r="F187" s="16"/>
      <c r="G187" s="32"/>
      <c r="H187" s="115"/>
      <c r="I187" s="2"/>
      <c r="J187" s="2"/>
      <c r="K187" s="2"/>
      <c r="L187" s="21"/>
      <c r="M187" s="96"/>
      <c r="N187" s="2"/>
      <c r="O187" s="2"/>
      <c r="P187" s="2"/>
      <c r="Q187" s="2"/>
      <c r="R187"/>
      <c r="S187"/>
      <c r="T187"/>
      <c r="U187"/>
      <c r="V187"/>
      <c r="W187"/>
      <c r="X187"/>
    </row>
    <row r="188" spans="1:24" s="4" customFormat="1" x14ac:dyDescent="0.45">
      <c r="A188" s="3"/>
      <c r="B188" s="3"/>
      <c r="C188" s="3"/>
      <c r="D188" s="3"/>
      <c r="E188" s="3"/>
      <c r="F188" s="16"/>
      <c r="G188" s="32"/>
      <c r="H188" s="115"/>
      <c r="I188" s="2"/>
      <c r="J188" s="2"/>
      <c r="K188" s="2"/>
      <c r="L188" s="21"/>
      <c r="M188" s="96"/>
      <c r="N188" s="2"/>
      <c r="O188" s="2"/>
      <c r="P188" s="2"/>
      <c r="Q188" s="2"/>
      <c r="R188"/>
      <c r="S188"/>
      <c r="T188"/>
      <c r="U188"/>
      <c r="V188"/>
      <c r="W188"/>
      <c r="X188"/>
    </row>
    <row r="189" spans="1:24" s="4" customFormat="1" x14ac:dyDescent="0.45">
      <c r="A189" s="3"/>
      <c r="B189" s="3"/>
      <c r="C189" s="3"/>
      <c r="D189" s="3"/>
      <c r="E189" s="3"/>
      <c r="F189" s="16"/>
      <c r="G189" s="32"/>
      <c r="H189" s="115"/>
      <c r="I189" s="2"/>
      <c r="J189" s="2"/>
      <c r="K189" s="2"/>
      <c r="L189" s="21"/>
      <c r="M189" s="96"/>
      <c r="N189" s="2"/>
      <c r="O189" s="2"/>
      <c r="P189" s="2"/>
      <c r="Q189" s="2"/>
      <c r="R189"/>
      <c r="S189"/>
      <c r="T189"/>
      <c r="U189"/>
      <c r="V189"/>
      <c r="W189"/>
      <c r="X189"/>
    </row>
    <row r="190" spans="1:24" s="4" customFormat="1" x14ac:dyDescent="0.45">
      <c r="A190" s="3"/>
      <c r="B190" s="3"/>
      <c r="C190" s="3"/>
      <c r="D190" s="3"/>
      <c r="E190" s="3"/>
      <c r="F190" s="16"/>
      <c r="G190" s="32"/>
      <c r="H190" s="115"/>
      <c r="I190" s="2"/>
      <c r="J190" s="2"/>
      <c r="K190" s="2"/>
      <c r="L190" s="21"/>
      <c r="M190" s="96"/>
      <c r="N190" s="2"/>
      <c r="O190" s="2"/>
      <c r="P190" s="2"/>
      <c r="Q190" s="2"/>
      <c r="R190"/>
      <c r="S190"/>
      <c r="T190"/>
      <c r="U190"/>
      <c r="V190"/>
      <c r="W190"/>
      <c r="X190"/>
    </row>
    <row r="191" spans="1:24" s="4" customFormat="1" x14ac:dyDescent="0.45">
      <c r="A191" s="3"/>
      <c r="B191" s="3"/>
      <c r="C191" s="3"/>
      <c r="D191" s="3"/>
      <c r="E191" s="3"/>
      <c r="F191" s="16"/>
      <c r="G191" s="32"/>
      <c r="H191" s="115"/>
      <c r="I191" s="2"/>
      <c r="J191" s="2"/>
      <c r="K191" s="2"/>
      <c r="L191" s="21"/>
      <c r="M191" s="96"/>
      <c r="N191" s="2"/>
      <c r="O191" s="2"/>
      <c r="P191" s="2"/>
      <c r="Q191" s="2"/>
      <c r="R191"/>
      <c r="S191"/>
      <c r="T191"/>
      <c r="U191"/>
      <c r="V191"/>
      <c r="W191"/>
      <c r="X191"/>
    </row>
    <row r="192" spans="1:24" s="4" customFormat="1" x14ac:dyDescent="0.45">
      <c r="A192" s="3"/>
      <c r="B192" s="3"/>
      <c r="C192" s="3"/>
      <c r="D192" s="3"/>
      <c r="E192" s="3"/>
      <c r="F192" s="16"/>
      <c r="G192" s="32"/>
      <c r="H192" s="115"/>
      <c r="I192" s="2"/>
      <c r="J192" s="2"/>
      <c r="K192" s="2"/>
      <c r="L192" s="21"/>
      <c r="M192" s="96"/>
      <c r="N192" s="2"/>
      <c r="O192" s="2"/>
      <c r="P192" s="2"/>
      <c r="Q192" s="2"/>
      <c r="R192"/>
      <c r="S192"/>
      <c r="T192"/>
      <c r="U192"/>
      <c r="V192"/>
      <c r="W192"/>
      <c r="X192"/>
    </row>
    <row r="193" spans="1:24" s="4" customFormat="1" x14ac:dyDescent="0.45">
      <c r="A193" s="3"/>
      <c r="B193" s="3"/>
      <c r="C193" s="3"/>
      <c r="D193" s="3"/>
      <c r="E193" s="3"/>
      <c r="F193" s="16"/>
      <c r="G193" s="32"/>
      <c r="H193" s="115"/>
      <c r="I193" s="2"/>
      <c r="J193" s="2"/>
      <c r="K193" s="2"/>
      <c r="L193" s="21"/>
      <c r="M193" s="96"/>
      <c r="N193" s="2"/>
      <c r="O193" s="2"/>
      <c r="P193" s="2"/>
      <c r="Q193" s="2"/>
      <c r="R193"/>
      <c r="S193"/>
      <c r="T193"/>
      <c r="U193"/>
      <c r="V193"/>
      <c r="W193"/>
      <c r="X193"/>
    </row>
    <row r="194" spans="1:24" s="4" customFormat="1" x14ac:dyDescent="0.45">
      <c r="A194" s="3"/>
      <c r="B194" s="3"/>
      <c r="C194" s="3"/>
      <c r="D194" s="3"/>
      <c r="E194" s="3"/>
      <c r="F194" s="16"/>
      <c r="G194" s="32"/>
      <c r="H194" s="115"/>
      <c r="I194" s="2"/>
      <c r="J194" s="2"/>
      <c r="K194" s="2"/>
      <c r="L194" s="21"/>
      <c r="M194" s="96"/>
      <c r="N194" s="2"/>
      <c r="O194" s="2"/>
      <c r="P194" s="2"/>
      <c r="Q194" s="2"/>
      <c r="R194"/>
      <c r="S194"/>
      <c r="T194"/>
      <c r="U194"/>
      <c r="V194"/>
      <c r="W194"/>
      <c r="X194"/>
    </row>
    <row r="195" spans="1:24" s="4" customFormat="1" x14ac:dyDescent="0.45">
      <c r="A195" s="3"/>
      <c r="B195" s="3"/>
      <c r="C195" s="3"/>
      <c r="D195" s="3"/>
      <c r="E195" s="3"/>
      <c r="F195" s="16"/>
      <c r="G195" s="32"/>
      <c r="H195" s="115"/>
      <c r="I195" s="2"/>
      <c r="J195" s="2"/>
      <c r="K195" s="2"/>
      <c r="L195" s="21"/>
      <c r="M195" s="96"/>
      <c r="N195" s="2"/>
      <c r="O195" s="2"/>
      <c r="P195" s="2"/>
      <c r="Q195" s="2"/>
      <c r="R195"/>
      <c r="S195"/>
      <c r="T195"/>
      <c r="U195"/>
      <c r="V195"/>
      <c r="W195"/>
      <c r="X195"/>
    </row>
    <row r="196" spans="1:24" s="4" customFormat="1" x14ac:dyDescent="0.45">
      <c r="A196" s="3"/>
      <c r="B196" s="3"/>
      <c r="C196" s="3"/>
      <c r="D196" s="3"/>
      <c r="E196" s="3"/>
      <c r="F196" s="16"/>
      <c r="G196" s="32"/>
      <c r="H196" s="115"/>
      <c r="I196" s="2"/>
      <c r="J196" s="2"/>
      <c r="K196" s="2"/>
      <c r="L196" s="21"/>
      <c r="M196" s="96"/>
      <c r="N196" s="2"/>
      <c r="O196" s="2"/>
      <c r="P196" s="2"/>
      <c r="Q196" s="2"/>
      <c r="R196"/>
      <c r="S196"/>
      <c r="T196"/>
      <c r="U196"/>
      <c r="V196"/>
      <c r="W196"/>
      <c r="X196"/>
    </row>
    <row r="197" spans="1:24" s="4" customFormat="1" x14ac:dyDescent="0.45">
      <c r="A197" s="3"/>
      <c r="B197" s="3"/>
      <c r="C197" s="3"/>
      <c r="D197" s="3"/>
      <c r="E197" s="3"/>
      <c r="F197" s="16"/>
      <c r="G197" s="32"/>
      <c r="H197" s="115"/>
      <c r="I197" s="2"/>
      <c r="J197" s="2"/>
      <c r="K197" s="2"/>
      <c r="L197" s="21"/>
      <c r="M197" s="96"/>
      <c r="N197" s="2"/>
      <c r="O197" s="2"/>
      <c r="P197" s="2"/>
      <c r="Q197" s="2"/>
      <c r="R197"/>
      <c r="S197"/>
      <c r="T197"/>
      <c r="U197"/>
      <c r="V197"/>
      <c r="W197"/>
      <c r="X197"/>
    </row>
    <row r="198" spans="1:24" s="4" customFormat="1" x14ac:dyDescent="0.45">
      <c r="A198" s="3"/>
      <c r="B198" s="3"/>
      <c r="C198" s="3"/>
      <c r="D198" s="3"/>
      <c r="E198" s="3"/>
      <c r="F198" s="16"/>
      <c r="G198" s="32"/>
      <c r="H198" s="115"/>
      <c r="I198" s="2"/>
      <c r="J198" s="2"/>
      <c r="K198" s="2"/>
      <c r="L198" s="21"/>
      <c r="M198" s="96"/>
      <c r="N198" s="2"/>
      <c r="O198" s="2"/>
      <c r="P198" s="2"/>
      <c r="Q198" s="2"/>
      <c r="R198"/>
      <c r="S198"/>
      <c r="T198"/>
      <c r="U198"/>
      <c r="V198"/>
      <c r="W198"/>
      <c r="X198"/>
    </row>
    <row r="199" spans="1:24" s="4" customFormat="1" x14ac:dyDescent="0.45">
      <c r="A199" s="3"/>
      <c r="B199" s="3"/>
      <c r="C199" s="3"/>
      <c r="D199" s="3"/>
      <c r="E199" s="3"/>
      <c r="F199" s="16"/>
      <c r="G199" s="32"/>
      <c r="H199" s="115"/>
      <c r="I199" s="2"/>
      <c r="J199" s="2"/>
      <c r="K199" s="2"/>
      <c r="L199" s="21"/>
      <c r="M199" s="96"/>
      <c r="N199" s="2"/>
      <c r="O199" s="2"/>
      <c r="P199" s="2"/>
      <c r="Q199" s="2"/>
      <c r="R199"/>
      <c r="S199"/>
      <c r="T199"/>
      <c r="U199"/>
      <c r="V199"/>
      <c r="W199"/>
      <c r="X199"/>
    </row>
    <row r="200" spans="1:24" s="4" customFormat="1" x14ac:dyDescent="0.45">
      <c r="A200" s="3"/>
      <c r="B200" s="3"/>
      <c r="C200" s="3"/>
      <c r="D200" s="3"/>
      <c r="E200" s="3"/>
      <c r="F200" s="16"/>
      <c r="G200" s="32"/>
      <c r="H200" s="115"/>
      <c r="I200" s="2"/>
      <c r="J200" s="2"/>
      <c r="K200" s="2"/>
      <c r="L200" s="21"/>
      <c r="M200" s="96"/>
      <c r="N200" s="2"/>
      <c r="O200" s="2"/>
      <c r="P200" s="2"/>
      <c r="Q200" s="2"/>
      <c r="R200"/>
      <c r="S200"/>
      <c r="T200"/>
      <c r="U200"/>
      <c r="V200"/>
      <c r="W200"/>
      <c r="X200"/>
    </row>
    <row r="201" spans="1:24" s="4" customFormat="1" x14ac:dyDescent="0.45">
      <c r="A201" s="3"/>
      <c r="B201" s="3"/>
      <c r="C201" s="3"/>
      <c r="D201" s="3"/>
      <c r="E201" s="3"/>
      <c r="F201" s="16"/>
      <c r="G201" s="32"/>
      <c r="H201" s="115"/>
      <c r="I201" s="2"/>
      <c r="J201" s="2"/>
      <c r="K201" s="2"/>
      <c r="L201" s="21"/>
      <c r="M201" s="96"/>
      <c r="N201" s="2"/>
      <c r="O201" s="2"/>
      <c r="P201" s="2"/>
      <c r="Q201" s="2"/>
      <c r="R201"/>
      <c r="S201"/>
      <c r="T201"/>
      <c r="U201"/>
      <c r="V201"/>
      <c r="W201"/>
      <c r="X201"/>
    </row>
    <row r="202" spans="1:24" s="4" customFormat="1" x14ac:dyDescent="0.45">
      <c r="A202" s="3"/>
      <c r="B202" s="3"/>
      <c r="C202" s="3"/>
      <c r="D202" s="3"/>
      <c r="E202" s="3"/>
      <c r="F202" s="16"/>
      <c r="G202" s="32"/>
      <c r="H202" s="115"/>
      <c r="I202" s="2"/>
      <c r="J202" s="2"/>
      <c r="K202" s="2"/>
      <c r="L202" s="21"/>
      <c r="M202" s="96"/>
      <c r="N202" s="2"/>
      <c r="O202" s="2"/>
      <c r="P202" s="2"/>
      <c r="Q202" s="2"/>
      <c r="R202"/>
      <c r="S202"/>
      <c r="T202"/>
      <c r="U202"/>
      <c r="V202"/>
      <c r="W202"/>
      <c r="X202"/>
    </row>
    <row r="203" spans="1:24" s="4" customFormat="1" x14ac:dyDescent="0.45">
      <c r="A203" s="3"/>
      <c r="B203" s="3"/>
      <c r="C203" s="3"/>
      <c r="D203" s="3"/>
      <c r="E203" s="3"/>
      <c r="F203" s="16"/>
      <c r="G203" s="32"/>
      <c r="H203" s="115"/>
      <c r="I203" s="2"/>
      <c r="J203" s="2"/>
      <c r="K203" s="2"/>
      <c r="L203" s="21"/>
      <c r="M203" s="96"/>
      <c r="N203" s="2"/>
      <c r="O203" s="2"/>
      <c r="P203" s="2"/>
      <c r="Q203" s="2"/>
      <c r="R203"/>
      <c r="S203"/>
      <c r="T203"/>
      <c r="U203"/>
      <c r="V203"/>
      <c r="W203"/>
      <c r="X203"/>
    </row>
    <row r="204" spans="1:24" s="4" customFormat="1" x14ac:dyDescent="0.45">
      <c r="A204" s="3"/>
      <c r="B204" s="3"/>
      <c r="C204" s="3"/>
      <c r="D204" s="3"/>
      <c r="E204" s="3"/>
      <c r="F204" s="16"/>
      <c r="G204" s="32"/>
      <c r="H204" s="115"/>
      <c r="I204" s="2"/>
      <c r="J204" s="2"/>
      <c r="K204" s="2"/>
      <c r="L204" s="21"/>
      <c r="M204" s="96"/>
      <c r="N204" s="2"/>
      <c r="O204" s="2"/>
      <c r="P204" s="2"/>
      <c r="Q204" s="2"/>
      <c r="R204"/>
      <c r="S204"/>
      <c r="T204"/>
      <c r="U204"/>
      <c r="V204"/>
      <c r="W204"/>
      <c r="X204"/>
    </row>
    <row r="205" spans="1:24" s="4" customFormat="1" x14ac:dyDescent="0.45">
      <c r="A205" s="3"/>
      <c r="B205" s="3"/>
      <c r="C205" s="3"/>
      <c r="D205" s="3"/>
      <c r="E205" s="3"/>
      <c r="F205" s="16"/>
      <c r="G205" s="32"/>
      <c r="H205" s="115"/>
      <c r="I205" s="2"/>
      <c r="J205" s="2"/>
      <c r="K205" s="2"/>
      <c r="L205" s="21"/>
      <c r="M205" s="96"/>
      <c r="N205" s="2"/>
      <c r="O205" s="2"/>
      <c r="P205" s="2"/>
      <c r="Q205" s="2"/>
      <c r="R205"/>
      <c r="S205"/>
      <c r="T205"/>
      <c r="U205"/>
      <c r="V205"/>
      <c r="W205"/>
      <c r="X205"/>
    </row>
    <row r="206" spans="1:24" s="4" customFormat="1" x14ac:dyDescent="0.45">
      <c r="A206" s="3"/>
      <c r="B206" s="3"/>
      <c r="C206" s="3"/>
      <c r="D206" s="3"/>
      <c r="E206" s="3"/>
      <c r="F206" s="16"/>
      <c r="G206" s="32"/>
      <c r="H206" s="115"/>
      <c r="I206" s="2"/>
      <c r="J206" s="2"/>
      <c r="K206" s="2"/>
      <c r="L206" s="21"/>
      <c r="M206" s="96"/>
      <c r="N206" s="2"/>
      <c r="O206" s="2"/>
      <c r="P206" s="2"/>
      <c r="Q206" s="2"/>
      <c r="R206"/>
      <c r="S206"/>
      <c r="T206"/>
      <c r="U206"/>
      <c r="V206"/>
      <c r="W206"/>
      <c r="X206"/>
    </row>
    <row r="207" spans="1:24" s="4" customFormat="1" x14ac:dyDescent="0.45">
      <c r="A207" s="3"/>
      <c r="B207" s="3"/>
      <c r="C207" s="3"/>
      <c r="D207" s="3"/>
      <c r="E207" s="3"/>
      <c r="F207" s="16"/>
      <c r="G207" s="32"/>
      <c r="H207" s="115"/>
      <c r="I207" s="2"/>
      <c r="J207" s="2"/>
      <c r="K207" s="2"/>
      <c r="L207" s="21"/>
      <c r="M207" s="96"/>
      <c r="N207" s="2"/>
      <c r="O207" s="2"/>
      <c r="P207" s="2"/>
      <c r="Q207" s="2"/>
      <c r="R207"/>
      <c r="S207"/>
      <c r="T207"/>
      <c r="U207"/>
      <c r="V207"/>
      <c r="W207"/>
      <c r="X207"/>
    </row>
    <row r="208" spans="1:24" s="4" customFormat="1" x14ac:dyDescent="0.45">
      <c r="A208" s="3"/>
      <c r="B208" s="3"/>
      <c r="C208" s="3"/>
      <c r="D208" s="3"/>
      <c r="E208" s="3"/>
      <c r="F208" s="16"/>
      <c r="G208" s="32"/>
      <c r="H208" s="115"/>
      <c r="I208" s="2"/>
      <c r="J208" s="2"/>
      <c r="K208" s="2"/>
      <c r="L208" s="21"/>
      <c r="M208" s="96"/>
      <c r="N208" s="2"/>
      <c r="O208" s="2"/>
      <c r="P208" s="2"/>
      <c r="Q208" s="2"/>
      <c r="R208"/>
      <c r="S208"/>
      <c r="T208"/>
      <c r="U208"/>
      <c r="V208"/>
      <c r="W208"/>
      <c r="X208"/>
    </row>
    <row r="209" spans="1:24" s="4" customFormat="1" x14ac:dyDescent="0.45">
      <c r="A209" s="3"/>
      <c r="B209" s="3"/>
      <c r="C209" s="3"/>
      <c r="D209" s="3"/>
      <c r="E209" s="3"/>
      <c r="F209" s="16"/>
      <c r="G209" s="32"/>
      <c r="H209" s="115"/>
      <c r="I209" s="2"/>
      <c r="J209" s="2"/>
      <c r="K209" s="2"/>
      <c r="L209" s="21"/>
      <c r="M209" s="96"/>
      <c r="N209" s="2"/>
      <c r="O209" s="2"/>
      <c r="P209" s="2"/>
      <c r="Q209" s="2"/>
      <c r="R209"/>
      <c r="S209"/>
      <c r="T209"/>
      <c r="U209"/>
      <c r="V209"/>
      <c r="W209"/>
      <c r="X209"/>
    </row>
    <row r="210" spans="1:24" s="4" customFormat="1" x14ac:dyDescent="0.45">
      <c r="A210" s="3"/>
      <c r="B210" s="3"/>
      <c r="C210" s="3"/>
      <c r="D210" s="3"/>
      <c r="E210" s="3"/>
      <c r="F210" s="16"/>
      <c r="G210" s="32"/>
      <c r="H210" s="115"/>
      <c r="I210" s="2"/>
      <c r="J210" s="2"/>
      <c r="K210" s="2"/>
      <c r="L210" s="21"/>
      <c r="M210" s="96"/>
      <c r="N210" s="2"/>
      <c r="O210" s="2"/>
      <c r="P210" s="2"/>
      <c r="Q210" s="2"/>
      <c r="R210"/>
      <c r="S210"/>
      <c r="T210"/>
      <c r="U210"/>
      <c r="V210"/>
      <c r="W210"/>
      <c r="X210"/>
    </row>
    <row r="211" spans="1:24" s="4" customFormat="1" x14ac:dyDescent="0.45">
      <c r="A211" s="3"/>
      <c r="B211" s="3"/>
      <c r="C211" s="3"/>
      <c r="D211" s="3"/>
      <c r="E211" s="3"/>
      <c r="F211" s="16"/>
      <c r="G211" s="32"/>
      <c r="H211" s="115"/>
      <c r="I211" s="2"/>
      <c r="J211" s="2"/>
      <c r="K211" s="2"/>
      <c r="L211" s="21"/>
      <c r="M211" s="96"/>
      <c r="N211" s="2"/>
      <c r="O211" s="2"/>
      <c r="P211" s="2"/>
      <c r="Q211" s="2"/>
      <c r="R211"/>
      <c r="S211"/>
      <c r="T211"/>
      <c r="U211"/>
      <c r="V211"/>
      <c r="W211"/>
      <c r="X211"/>
    </row>
    <row r="212" spans="1:24" s="4" customFormat="1" x14ac:dyDescent="0.45">
      <c r="A212" s="3"/>
      <c r="B212" s="3"/>
      <c r="C212" s="3"/>
      <c r="D212" s="3"/>
      <c r="E212" s="3"/>
      <c r="F212" s="16"/>
      <c r="G212" s="32"/>
      <c r="H212" s="115"/>
      <c r="I212" s="2"/>
      <c r="J212" s="2"/>
      <c r="K212" s="2"/>
      <c r="L212" s="21"/>
      <c r="M212" s="96"/>
      <c r="N212" s="2"/>
      <c r="O212" s="2"/>
      <c r="P212" s="2"/>
      <c r="Q212" s="2"/>
      <c r="R212"/>
      <c r="S212"/>
      <c r="T212"/>
      <c r="U212"/>
      <c r="V212"/>
      <c r="W212"/>
      <c r="X212"/>
    </row>
    <row r="213" spans="1:24" s="4" customFormat="1" x14ac:dyDescent="0.45">
      <c r="A213" s="3"/>
      <c r="B213" s="3"/>
      <c r="C213" s="3"/>
      <c r="D213" s="3"/>
      <c r="E213" s="3"/>
      <c r="F213" s="16"/>
      <c r="G213" s="32"/>
      <c r="H213" s="115"/>
      <c r="I213" s="2"/>
      <c r="J213" s="2"/>
      <c r="K213" s="2"/>
      <c r="L213" s="21"/>
      <c r="M213" s="96"/>
      <c r="N213" s="2"/>
      <c r="O213" s="2"/>
      <c r="P213" s="2"/>
      <c r="Q213" s="2"/>
      <c r="R213"/>
      <c r="S213"/>
      <c r="T213"/>
      <c r="U213"/>
      <c r="V213"/>
      <c r="W213"/>
      <c r="X213"/>
    </row>
    <row r="214" spans="1:24" s="4" customFormat="1" x14ac:dyDescent="0.45">
      <c r="A214" s="3"/>
      <c r="B214" s="3"/>
      <c r="C214" s="3"/>
      <c r="D214" s="3"/>
      <c r="E214" s="3"/>
      <c r="F214" s="16"/>
      <c r="G214" s="32"/>
      <c r="H214" s="115"/>
      <c r="I214" s="2"/>
      <c r="J214" s="2"/>
      <c r="K214" s="2"/>
      <c r="L214" s="21"/>
      <c r="M214" s="96"/>
      <c r="N214" s="2"/>
      <c r="O214" s="2"/>
      <c r="P214" s="2"/>
      <c r="Q214" s="2"/>
      <c r="R214"/>
      <c r="S214"/>
      <c r="T214"/>
      <c r="U214"/>
      <c r="V214"/>
      <c r="W214"/>
      <c r="X214"/>
    </row>
    <row r="215" spans="1:24" s="4" customFormat="1" x14ac:dyDescent="0.45">
      <c r="A215" s="3"/>
      <c r="B215" s="3"/>
      <c r="C215" s="3"/>
      <c r="D215" s="3"/>
      <c r="E215" s="3"/>
      <c r="F215" s="16"/>
      <c r="G215" s="32"/>
      <c r="H215" s="115"/>
      <c r="I215" s="2"/>
      <c r="J215" s="2"/>
      <c r="K215" s="2"/>
      <c r="L215" s="21"/>
      <c r="M215" s="96"/>
      <c r="N215" s="2"/>
      <c r="O215" s="2"/>
      <c r="P215" s="2"/>
      <c r="Q215" s="2"/>
      <c r="R215"/>
      <c r="S215"/>
      <c r="T215"/>
      <c r="U215"/>
      <c r="V215"/>
      <c r="W215"/>
      <c r="X215"/>
    </row>
    <row r="216" spans="1:24" s="4" customFormat="1" x14ac:dyDescent="0.45">
      <c r="A216" s="3"/>
      <c r="B216" s="3"/>
      <c r="C216" s="3"/>
      <c r="D216" s="3"/>
      <c r="E216" s="3"/>
      <c r="F216" s="16"/>
      <c r="G216" s="32"/>
      <c r="H216" s="115"/>
      <c r="I216" s="2"/>
      <c r="J216" s="2"/>
      <c r="K216" s="2"/>
      <c r="L216" s="21"/>
      <c r="M216" s="96"/>
      <c r="N216" s="2"/>
      <c r="O216" s="2"/>
      <c r="P216" s="2"/>
      <c r="Q216" s="2"/>
      <c r="R216"/>
      <c r="S216"/>
      <c r="T216"/>
      <c r="U216"/>
      <c r="V216"/>
      <c r="W216"/>
      <c r="X216"/>
    </row>
    <row r="217" spans="1:24" s="4" customFormat="1" x14ac:dyDescent="0.45">
      <c r="A217" s="3"/>
      <c r="B217" s="3"/>
      <c r="C217" s="3"/>
      <c r="D217" s="3"/>
      <c r="E217" s="3"/>
      <c r="F217" s="16"/>
      <c r="G217" s="32"/>
      <c r="H217" s="115"/>
      <c r="I217" s="2"/>
      <c r="J217" s="2"/>
      <c r="K217" s="2"/>
      <c r="L217" s="21"/>
      <c r="M217" s="96"/>
      <c r="N217" s="2"/>
      <c r="O217" s="2"/>
      <c r="P217" s="2"/>
      <c r="Q217" s="2"/>
      <c r="R217"/>
      <c r="S217"/>
      <c r="T217"/>
      <c r="U217"/>
      <c r="V217"/>
      <c r="W217"/>
      <c r="X217"/>
    </row>
    <row r="218" spans="1:24" s="4" customFormat="1" x14ac:dyDescent="0.45">
      <c r="A218" s="3"/>
      <c r="B218" s="3"/>
      <c r="C218" s="3"/>
      <c r="D218" s="3"/>
      <c r="E218" s="3"/>
      <c r="F218" s="16"/>
      <c r="G218" s="32"/>
      <c r="H218" s="115"/>
      <c r="I218" s="2"/>
      <c r="J218" s="2"/>
      <c r="K218" s="2"/>
      <c r="L218" s="21"/>
      <c r="M218" s="96"/>
      <c r="N218" s="2"/>
      <c r="O218" s="2"/>
      <c r="P218" s="2"/>
      <c r="Q218" s="2"/>
      <c r="R218"/>
      <c r="S218"/>
      <c r="T218"/>
      <c r="U218"/>
      <c r="V218"/>
      <c r="W218"/>
      <c r="X218"/>
    </row>
    <row r="219" spans="1:24" s="4" customFormat="1" x14ac:dyDescent="0.45">
      <c r="A219" s="3"/>
      <c r="B219" s="3"/>
      <c r="C219" s="3"/>
      <c r="D219" s="3"/>
      <c r="E219" s="3"/>
      <c r="F219" s="16"/>
      <c r="G219" s="32"/>
      <c r="H219" s="115"/>
      <c r="I219" s="2"/>
      <c r="J219" s="2"/>
      <c r="K219" s="2"/>
      <c r="L219" s="21"/>
      <c r="M219" s="96"/>
      <c r="N219" s="2"/>
      <c r="O219" s="2"/>
      <c r="P219" s="2"/>
      <c r="Q219" s="2"/>
      <c r="R219"/>
      <c r="S219"/>
      <c r="T219"/>
      <c r="U219"/>
      <c r="V219"/>
      <c r="W219"/>
      <c r="X219"/>
    </row>
    <row r="220" spans="1:24" s="4" customFormat="1" x14ac:dyDescent="0.45">
      <c r="A220" s="3"/>
      <c r="B220" s="3"/>
      <c r="C220" s="3"/>
      <c r="D220" s="3"/>
      <c r="E220" s="3"/>
      <c r="F220" s="16"/>
      <c r="G220" s="32"/>
      <c r="H220" s="115"/>
      <c r="I220" s="2"/>
      <c r="J220" s="2"/>
      <c r="K220" s="2"/>
      <c r="L220" s="21"/>
      <c r="M220" s="96"/>
      <c r="N220" s="2"/>
      <c r="O220" s="2"/>
      <c r="P220" s="2"/>
      <c r="Q220" s="2"/>
      <c r="R220"/>
      <c r="S220"/>
      <c r="T220"/>
      <c r="U220"/>
      <c r="V220"/>
      <c r="W220"/>
      <c r="X220"/>
    </row>
    <row r="221" spans="1:24" s="4" customFormat="1" x14ac:dyDescent="0.45">
      <c r="A221" s="3"/>
      <c r="B221" s="3"/>
      <c r="C221" s="3"/>
      <c r="D221" s="3"/>
      <c r="E221" s="3"/>
      <c r="F221" s="16"/>
      <c r="G221" s="32"/>
      <c r="H221" s="115"/>
      <c r="I221" s="2"/>
      <c r="J221" s="2"/>
      <c r="K221" s="2"/>
      <c r="L221" s="21"/>
      <c r="M221" s="96"/>
      <c r="N221" s="2"/>
      <c r="O221" s="2"/>
      <c r="P221" s="2"/>
      <c r="Q221" s="2"/>
      <c r="R221"/>
      <c r="S221"/>
      <c r="T221"/>
      <c r="U221"/>
      <c r="V221"/>
      <c r="W221"/>
      <c r="X221"/>
    </row>
    <row r="222" spans="1:24" s="4" customFormat="1" x14ac:dyDescent="0.45">
      <c r="A222" s="3"/>
      <c r="B222" s="3"/>
      <c r="C222" s="3"/>
      <c r="D222" s="3"/>
      <c r="E222" s="3"/>
      <c r="F222" s="16"/>
      <c r="G222" s="32"/>
      <c r="H222" s="115"/>
      <c r="I222" s="2"/>
      <c r="J222" s="2"/>
      <c r="K222" s="2"/>
      <c r="L222" s="21"/>
      <c r="M222" s="96"/>
      <c r="N222" s="2"/>
      <c r="O222" s="2"/>
      <c r="P222" s="2"/>
      <c r="Q222" s="2"/>
      <c r="R222"/>
      <c r="S222"/>
      <c r="T222"/>
      <c r="U222"/>
      <c r="V222"/>
      <c r="W222"/>
      <c r="X222"/>
    </row>
    <row r="223" spans="1:24" s="4" customFormat="1" x14ac:dyDescent="0.45">
      <c r="A223" s="3"/>
      <c r="B223" s="3"/>
      <c r="C223" s="3"/>
      <c r="D223" s="3"/>
      <c r="E223" s="3"/>
      <c r="F223" s="16"/>
      <c r="G223" s="32"/>
      <c r="H223" s="115"/>
      <c r="I223" s="2"/>
      <c r="J223" s="2"/>
      <c r="K223" s="2"/>
      <c r="L223" s="21"/>
      <c r="M223" s="96"/>
      <c r="N223" s="2"/>
      <c r="O223" s="2"/>
      <c r="P223" s="2"/>
      <c r="Q223" s="2"/>
      <c r="R223"/>
      <c r="S223"/>
      <c r="T223"/>
      <c r="U223"/>
      <c r="V223"/>
      <c r="W223"/>
      <c r="X223"/>
    </row>
    <row r="224" spans="1:24" s="4" customFormat="1" x14ac:dyDescent="0.45">
      <c r="A224" s="3"/>
      <c r="B224" s="3"/>
      <c r="C224" s="3"/>
      <c r="D224" s="3"/>
      <c r="E224" s="3"/>
      <c r="F224" s="16"/>
      <c r="G224" s="32"/>
      <c r="H224" s="115"/>
      <c r="I224" s="2"/>
      <c r="J224" s="2"/>
      <c r="K224" s="2"/>
      <c r="L224" s="21"/>
      <c r="M224" s="96"/>
      <c r="N224" s="2"/>
      <c r="O224" s="2"/>
      <c r="P224" s="2"/>
      <c r="Q224" s="2"/>
      <c r="R224"/>
      <c r="S224"/>
      <c r="T224"/>
      <c r="U224"/>
      <c r="V224"/>
      <c r="W224"/>
      <c r="X224"/>
    </row>
    <row r="225" spans="1:24" s="4" customFormat="1" x14ac:dyDescent="0.45">
      <c r="A225" s="3"/>
      <c r="B225" s="3"/>
      <c r="C225" s="3"/>
      <c r="D225" s="3"/>
      <c r="E225" s="3"/>
      <c r="F225" s="16"/>
      <c r="G225" s="32"/>
      <c r="H225" s="115"/>
      <c r="I225" s="2"/>
      <c r="J225" s="2"/>
      <c r="K225" s="2"/>
      <c r="L225" s="21"/>
      <c r="M225" s="96"/>
      <c r="N225" s="2"/>
      <c r="O225" s="2"/>
      <c r="P225" s="2"/>
      <c r="Q225" s="2"/>
      <c r="R225"/>
      <c r="S225"/>
      <c r="T225"/>
      <c r="U225"/>
      <c r="V225"/>
      <c r="W225"/>
      <c r="X225"/>
    </row>
    <row r="226" spans="1:24" s="4" customFormat="1" x14ac:dyDescent="0.45">
      <c r="A226" s="3"/>
      <c r="B226" s="3"/>
      <c r="C226" s="3"/>
      <c r="D226" s="3"/>
      <c r="E226" s="3"/>
      <c r="F226" s="16"/>
      <c r="G226" s="32"/>
      <c r="H226" s="115"/>
      <c r="I226" s="2"/>
      <c r="J226" s="2"/>
      <c r="K226" s="2"/>
      <c r="L226" s="21"/>
      <c r="M226" s="96"/>
      <c r="N226" s="2"/>
      <c r="O226" s="2"/>
      <c r="P226" s="2"/>
      <c r="Q226" s="2"/>
      <c r="R226"/>
      <c r="S226"/>
      <c r="T226"/>
      <c r="U226"/>
      <c r="V226"/>
      <c r="W226"/>
      <c r="X226"/>
    </row>
    <row r="227" spans="1:24" s="4" customFormat="1" x14ac:dyDescent="0.45">
      <c r="A227" s="3"/>
      <c r="B227" s="3"/>
      <c r="C227" s="3"/>
      <c r="D227" s="3"/>
      <c r="E227" s="3"/>
      <c r="F227" s="16"/>
      <c r="G227" s="32"/>
      <c r="H227" s="115"/>
      <c r="I227" s="2"/>
      <c r="J227" s="2"/>
      <c r="K227" s="2"/>
      <c r="L227" s="21"/>
      <c r="M227" s="96"/>
      <c r="N227" s="2"/>
      <c r="O227" s="2"/>
      <c r="P227" s="2"/>
      <c r="Q227" s="2"/>
      <c r="R227"/>
      <c r="S227"/>
      <c r="T227"/>
      <c r="U227"/>
      <c r="V227"/>
      <c r="W227"/>
      <c r="X227"/>
    </row>
    <row r="228" spans="1:24" s="4" customFormat="1" x14ac:dyDescent="0.45">
      <c r="A228" s="3"/>
      <c r="B228" s="3"/>
      <c r="C228" s="3"/>
      <c r="D228" s="3"/>
      <c r="E228" s="3"/>
      <c r="F228" s="16"/>
      <c r="G228" s="32"/>
      <c r="H228" s="115"/>
      <c r="I228" s="2"/>
      <c r="J228" s="2"/>
      <c r="K228" s="2"/>
      <c r="L228" s="21"/>
      <c r="M228" s="96"/>
      <c r="N228" s="2"/>
      <c r="O228" s="2"/>
      <c r="P228" s="2"/>
      <c r="Q228" s="2"/>
      <c r="R228"/>
      <c r="S228"/>
      <c r="T228"/>
      <c r="U228"/>
      <c r="V228"/>
      <c r="W228"/>
      <c r="X228"/>
    </row>
    <row r="229" spans="1:24" s="4" customFormat="1" x14ac:dyDescent="0.45">
      <c r="A229" s="3"/>
      <c r="B229" s="3"/>
      <c r="C229" s="3"/>
      <c r="D229" s="3"/>
      <c r="E229" s="3"/>
      <c r="F229" s="16"/>
      <c r="G229" s="32"/>
      <c r="H229" s="115"/>
      <c r="I229" s="2"/>
      <c r="J229" s="2"/>
      <c r="K229" s="2"/>
      <c r="L229" s="21"/>
      <c r="M229" s="96"/>
      <c r="N229" s="2"/>
      <c r="O229" s="2"/>
      <c r="P229" s="2"/>
      <c r="Q229" s="2"/>
      <c r="R229"/>
      <c r="S229"/>
      <c r="T229"/>
      <c r="U229"/>
      <c r="V229"/>
      <c r="W229"/>
      <c r="X229"/>
    </row>
    <row r="230" spans="1:24" s="4" customFormat="1" x14ac:dyDescent="0.45">
      <c r="A230" s="3"/>
      <c r="B230" s="3"/>
      <c r="C230" s="3"/>
      <c r="D230" s="3"/>
      <c r="E230" s="3"/>
      <c r="F230" s="16"/>
      <c r="G230" s="32"/>
      <c r="H230" s="115"/>
      <c r="I230" s="2"/>
      <c r="J230" s="2"/>
      <c r="K230" s="2"/>
      <c r="L230" s="21"/>
      <c r="M230" s="96"/>
      <c r="N230" s="2"/>
      <c r="O230" s="2"/>
      <c r="P230" s="2"/>
      <c r="Q230" s="2"/>
      <c r="R230"/>
      <c r="S230"/>
      <c r="T230"/>
      <c r="U230"/>
      <c r="V230"/>
      <c r="W230"/>
      <c r="X230"/>
    </row>
    <row r="231" spans="1:24" s="4" customFormat="1" x14ac:dyDescent="0.45">
      <c r="A231" s="3"/>
      <c r="B231" s="3"/>
      <c r="C231" s="3"/>
      <c r="D231" s="3"/>
      <c r="E231" s="3"/>
      <c r="F231" s="16"/>
      <c r="G231" s="32"/>
      <c r="H231" s="115"/>
      <c r="I231" s="2"/>
      <c r="J231" s="2"/>
      <c r="K231" s="2"/>
      <c r="L231" s="21"/>
      <c r="M231" s="96"/>
      <c r="N231" s="2"/>
      <c r="O231" s="2"/>
      <c r="P231" s="2"/>
      <c r="Q231" s="2"/>
      <c r="R231"/>
      <c r="S231"/>
      <c r="T231"/>
      <c r="U231"/>
      <c r="V231"/>
      <c r="W231"/>
      <c r="X231"/>
    </row>
    <row r="232" spans="1:24" s="4" customFormat="1" x14ac:dyDescent="0.45">
      <c r="A232" s="3"/>
      <c r="B232" s="3"/>
      <c r="C232" s="3"/>
      <c r="D232" s="3"/>
      <c r="E232" s="3"/>
      <c r="F232" s="16"/>
      <c r="G232" s="32"/>
      <c r="H232" s="115"/>
      <c r="I232" s="2"/>
      <c r="J232" s="2"/>
      <c r="K232" s="2"/>
      <c r="L232" s="21"/>
      <c r="M232" s="96"/>
      <c r="N232" s="2"/>
      <c r="O232" s="2"/>
      <c r="P232" s="2"/>
      <c r="Q232" s="2"/>
      <c r="R232"/>
      <c r="S232"/>
      <c r="T232"/>
      <c r="U232"/>
      <c r="V232"/>
      <c r="W232"/>
      <c r="X232"/>
    </row>
    <row r="233" spans="1:24" s="4" customFormat="1" x14ac:dyDescent="0.45">
      <c r="A233" s="3"/>
      <c r="B233" s="3"/>
      <c r="C233" s="3"/>
      <c r="D233" s="3"/>
      <c r="E233" s="3"/>
      <c r="F233" s="16"/>
      <c r="G233" s="32"/>
      <c r="H233" s="115"/>
      <c r="I233" s="2"/>
      <c r="J233" s="2"/>
      <c r="K233" s="2"/>
      <c r="L233" s="21"/>
      <c r="M233" s="96"/>
      <c r="N233" s="2"/>
      <c r="O233" s="2"/>
      <c r="P233" s="2"/>
      <c r="Q233" s="2"/>
      <c r="R233"/>
      <c r="S233"/>
      <c r="T233"/>
      <c r="U233"/>
      <c r="V233"/>
      <c r="W233"/>
      <c r="X233"/>
    </row>
    <row r="234" spans="1:24" s="4" customFormat="1" x14ac:dyDescent="0.45">
      <c r="A234" s="3"/>
      <c r="B234" s="3"/>
      <c r="C234" s="3"/>
      <c r="D234" s="3"/>
      <c r="E234" s="3"/>
      <c r="F234" s="16"/>
      <c r="G234" s="32"/>
      <c r="H234" s="115"/>
      <c r="I234" s="2"/>
      <c r="J234" s="2"/>
      <c r="K234" s="2"/>
      <c r="L234" s="21"/>
      <c r="M234" s="96"/>
      <c r="N234" s="2"/>
      <c r="O234" s="2"/>
      <c r="P234" s="2"/>
      <c r="Q234" s="2"/>
      <c r="R234"/>
      <c r="S234"/>
      <c r="T234"/>
      <c r="U234"/>
      <c r="V234"/>
      <c r="W234"/>
      <c r="X234"/>
    </row>
    <row r="235" spans="1:24" s="4" customFormat="1" x14ac:dyDescent="0.45">
      <c r="A235" s="3"/>
      <c r="B235" s="3"/>
      <c r="C235" s="3"/>
      <c r="D235" s="3"/>
      <c r="E235" s="3"/>
      <c r="F235" s="16"/>
      <c r="G235" s="32"/>
      <c r="H235" s="115"/>
      <c r="I235" s="2"/>
      <c r="J235" s="2"/>
      <c r="K235" s="2"/>
      <c r="L235" s="21"/>
      <c r="M235" s="96"/>
      <c r="N235" s="2"/>
      <c r="O235" s="2"/>
      <c r="P235" s="2"/>
      <c r="Q235" s="2"/>
      <c r="R235"/>
      <c r="S235"/>
      <c r="T235"/>
      <c r="U235"/>
      <c r="V235"/>
      <c r="W235"/>
      <c r="X235"/>
    </row>
    <row r="236" spans="1:24" s="4" customFormat="1" x14ac:dyDescent="0.45">
      <c r="A236" s="3"/>
      <c r="B236" s="3"/>
      <c r="C236" s="3"/>
      <c r="D236" s="3"/>
      <c r="E236" s="3"/>
      <c r="F236" s="16"/>
      <c r="G236" s="32"/>
      <c r="H236" s="115"/>
      <c r="I236" s="2"/>
      <c r="J236" s="2"/>
      <c r="K236" s="2"/>
      <c r="L236" s="21"/>
      <c r="M236" s="96"/>
      <c r="N236" s="2"/>
      <c r="O236" s="2"/>
      <c r="P236" s="2"/>
      <c r="Q236" s="2"/>
      <c r="R236"/>
      <c r="S236"/>
      <c r="T236"/>
      <c r="U236"/>
      <c r="V236"/>
      <c r="W236"/>
      <c r="X236"/>
    </row>
    <row r="237" spans="1:24" s="4" customFormat="1" x14ac:dyDescent="0.45">
      <c r="A237" s="3"/>
      <c r="B237" s="3"/>
      <c r="C237" s="3"/>
      <c r="D237" s="3"/>
      <c r="E237" s="3"/>
      <c r="F237" s="16"/>
      <c r="G237" s="32"/>
      <c r="H237" s="115"/>
      <c r="I237" s="2"/>
      <c r="J237" s="2"/>
      <c r="K237" s="2"/>
      <c r="L237" s="21"/>
      <c r="M237" s="96"/>
      <c r="N237" s="2"/>
      <c r="O237" s="2"/>
      <c r="P237" s="2"/>
      <c r="Q237" s="2"/>
      <c r="R237"/>
      <c r="S237"/>
      <c r="T237"/>
      <c r="U237"/>
      <c r="V237"/>
      <c r="W237"/>
      <c r="X237"/>
    </row>
    <row r="238" spans="1:24" s="4" customFormat="1" x14ac:dyDescent="0.45">
      <c r="A238" s="3"/>
      <c r="B238" s="3"/>
      <c r="C238" s="3"/>
      <c r="D238" s="3"/>
      <c r="E238" s="3"/>
      <c r="F238" s="16"/>
      <c r="G238" s="32"/>
      <c r="H238" s="115"/>
      <c r="I238" s="2"/>
      <c r="J238" s="2"/>
      <c r="K238" s="2"/>
      <c r="L238" s="21"/>
      <c r="M238" s="96"/>
      <c r="N238" s="2"/>
      <c r="O238" s="2"/>
      <c r="P238" s="2"/>
      <c r="Q238" s="2"/>
      <c r="R238"/>
      <c r="S238"/>
      <c r="T238"/>
      <c r="U238"/>
      <c r="V238"/>
      <c r="W238"/>
      <c r="X238"/>
    </row>
    <row r="239" spans="1:24" s="4" customFormat="1" x14ac:dyDescent="0.45">
      <c r="A239" s="3"/>
      <c r="B239" s="3"/>
      <c r="C239" s="3"/>
      <c r="D239" s="3"/>
      <c r="E239" s="3"/>
      <c r="F239" s="16"/>
      <c r="G239" s="32"/>
      <c r="H239" s="115"/>
      <c r="I239" s="2"/>
      <c r="J239" s="2"/>
      <c r="K239" s="2"/>
      <c r="L239" s="21"/>
      <c r="M239" s="96"/>
      <c r="N239" s="2"/>
      <c r="O239" s="2"/>
      <c r="P239" s="2"/>
      <c r="Q239" s="2"/>
      <c r="R239"/>
      <c r="S239"/>
      <c r="T239"/>
      <c r="U239"/>
      <c r="V239"/>
      <c r="W239"/>
      <c r="X239"/>
    </row>
    <row r="240" spans="1:24" s="4" customFormat="1" x14ac:dyDescent="0.45">
      <c r="A240" s="3"/>
      <c r="B240" s="3"/>
      <c r="C240" s="3"/>
      <c r="D240" s="3"/>
      <c r="E240" s="3"/>
      <c r="F240" s="16"/>
      <c r="G240" s="32"/>
      <c r="H240" s="115"/>
      <c r="I240" s="2"/>
      <c r="J240" s="2"/>
      <c r="K240" s="2"/>
      <c r="L240" s="21"/>
      <c r="M240" s="96"/>
      <c r="N240" s="2"/>
      <c r="O240" s="2"/>
      <c r="P240" s="2"/>
      <c r="Q240" s="2"/>
      <c r="R240"/>
      <c r="S240"/>
      <c r="T240"/>
      <c r="U240"/>
      <c r="V240"/>
      <c r="W240"/>
      <c r="X240"/>
    </row>
    <row r="241" spans="1:24" s="4" customFormat="1" x14ac:dyDescent="0.45">
      <c r="A241" s="3"/>
      <c r="B241" s="3"/>
      <c r="C241" s="3"/>
      <c r="D241" s="3"/>
      <c r="E241" s="3"/>
      <c r="F241" s="16"/>
      <c r="G241" s="32"/>
      <c r="H241" s="115"/>
      <c r="I241" s="2"/>
      <c r="J241" s="2"/>
      <c r="K241" s="2"/>
      <c r="L241" s="21"/>
      <c r="M241" s="96"/>
      <c r="N241" s="2"/>
      <c r="O241" s="2"/>
      <c r="P241" s="2"/>
      <c r="Q241" s="2"/>
      <c r="R241"/>
      <c r="S241"/>
      <c r="T241"/>
      <c r="U241"/>
      <c r="V241"/>
      <c r="W241"/>
      <c r="X241"/>
    </row>
    <row r="242" spans="1:24" s="4" customFormat="1" x14ac:dyDescent="0.45">
      <c r="A242" s="3"/>
      <c r="B242" s="3"/>
      <c r="C242" s="3"/>
      <c r="D242" s="3"/>
      <c r="E242" s="3"/>
      <c r="F242" s="16"/>
      <c r="G242" s="32"/>
      <c r="H242" s="115"/>
      <c r="I242" s="2"/>
      <c r="J242" s="2"/>
      <c r="K242" s="2"/>
      <c r="L242" s="21"/>
      <c r="M242" s="96"/>
      <c r="N242" s="2"/>
      <c r="O242" s="2"/>
      <c r="P242" s="2"/>
      <c r="Q242" s="2"/>
      <c r="R242"/>
      <c r="S242"/>
      <c r="T242"/>
      <c r="U242"/>
      <c r="V242"/>
      <c r="W242"/>
      <c r="X242"/>
    </row>
    <row r="243" spans="1:24" s="4" customFormat="1" x14ac:dyDescent="0.45">
      <c r="A243" s="3"/>
      <c r="B243" s="3"/>
      <c r="C243" s="3"/>
      <c r="D243" s="3"/>
      <c r="E243" s="3"/>
      <c r="F243" s="16"/>
      <c r="G243" s="32"/>
      <c r="H243" s="115"/>
      <c r="I243" s="2"/>
      <c r="J243" s="2"/>
      <c r="K243" s="2"/>
      <c r="L243" s="21"/>
      <c r="M243" s="96"/>
      <c r="N243" s="2"/>
      <c r="O243" s="2"/>
      <c r="P243" s="2"/>
      <c r="Q243" s="2"/>
      <c r="R243"/>
      <c r="S243"/>
      <c r="T243"/>
      <c r="U243"/>
      <c r="V243"/>
      <c r="W243"/>
      <c r="X243"/>
    </row>
    <row r="244" spans="1:24" s="4" customFormat="1" x14ac:dyDescent="0.45">
      <c r="A244" s="3"/>
      <c r="B244" s="3"/>
      <c r="C244" s="3"/>
      <c r="D244" s="3"/>
      <c r="E244" s="3"/>
      <c r="F244" s="16"/>
      <c r="G244" s="32"/>
      <c r="H244" s="115"/>
      <c r="I244" s="2"/>
      <c r="J244" s="2"/>
      <c r="K244" s="2"/>
      <c r="L244" s="21"/>
      <c r="M244" s="96"/>
      <c r="N244" s="2"/>
      <c r="O244" s="2"/>
      <c r="P244" s="2"/>
      <c r="Q244" s="2"/>
      <c r="R244"/>
      <c r="S244"/>
      <c r="T244"/>
      <c r="U244"/>
      <c r="V244"/>
      <c r="W244"/>
      <c r="X244"/>
    </row>
    <row r="245" spans="1:24" s="4" customFormat="1" x14ac:dyDescent="0.45">
      <c r="A245" s="3"/>
      <c r="B245" s="3"/>
      <c r="C245" s="3"/>
      <c r="D245" s="3"/>
      <c r="E245" s="3"/>
      <c r="F245" s="16"/>
      <c r="G245" s="32"/>
      <c r="H245" s="115"/>
      <c r="I245" s="2"/>
      <c r="J245" s="2"/>
      <c r="K245" s="2"/>
      <c r="L245" s="21"/>
      <c r="M245" s="96"/>
      <c r="N245" s="2"/>
      <c r="O245" s="2"/>
      <c r="P245" s="2"/>
      <c r="Q245" s="2"/>
      <c r="R245"/>
      <c r="S245"/>
      <c r="T245"/>
      <c r="U245"/>
      <c r="V245"/>
      <c r="W245"/>
      <c r="X245"/>
    </row>
    <row r="246" spans="1:24" s="4" customFormat="1" x14ac:dyDescent="0.45">
      <c r="A246" s="3"/>
      <c r="B246" s="3"/>
      <c r="C246" s="3"/>
      <c r="D246" s="3"/>
      <c r="E246" s="3"/>
      <c r="F246" s="16"/>
      <c r="G246" s="32"/>
      <c r="H246" s="115"/>
      <c r="I246" s="2"/>
      <c r="J246" s="2"/>
      <c r="K246" s="2"/>
      <c r="L246" s="21"/>
      <c r="M246" s="96"/>
      <c r="N246" s="2"/>
      <c r="O246" s="2"/>
      <c r="P246" s="2"/>
      <c r="Q246" s="2"/>
      <c r="R246"/>
      <c r="S246"/>
      <c r="T246"/>
      <c r="U246"/>
      <c r="V246"/>
      <c r="W246"/>
      <c r="X246"/>
    </row>
    <row r="247" spans="1:24" s="4" customFormat="1" x14ac:dyDescent="0.45">
      <c r="A247" s="3"/>
      <c r="B247" s="3"/>
      <c r="C247" s="3"/>
      <c r="D247" s="3"/>
      <c r="E247" s="3"/>
      <c r="F247" s="16"/>
      <c r="G247" s="32"/>
      <c r="H247" s="115"/>
      <c r="I247" s="2"/>
      <c r="J247" s="2"/>
      <c r="K247" s="2"/>
      <c r="L247" s="21"/>
      <c r="M247" s="96"/>
      <c r="N247" s="2"/>
      <c r="O247" s="2"/>
      <c r="P247" s="2"/>
      <c r="Q247" s="2"/>
      <c r="R247"/>
      <c r="S247"/>
      <c r="T247"/>
      <c r="U247"/>
      <c r="V247"/>
      <c r="W247"/>
      <c r="X247"/>
    </row>
    <row r="248" spans="1:24" s="4" customFormat="1" x14ac:dyDescent="0.45">
      <c r="A248" s="3"/>
      <c r="B248" s="3"/>
      <c r="C248" s="3"/>
      <c r="D248" s="3"/>
      <c r="E248" s="3"/>
      <c r="F248" s="16"/>
      <c r="G248" s="32"/>
      <c r="H248" s="115"/>
      <c r="I248" s="2"/>
      <c r="J248" s="2"/>
      <c r="K248" s="2"/>
      <c r="L248" s="21"/>
      <c r="M248" s="96"/>
      <c r="N248" s="2"/>
      <c r="O248" s="2"/>
      <c r="P248" s="2"/>
      <c r="Q248" s="2"/>
      <c r="R248"/>
      <c r="S248"/>
      <c r="T248"/>
      <c r="U248"/>
      <c r="V248"/>
      <c r="W248"/>
      <c r="X248"/>
    </row>
    <row r="249" spans="1:24" s="4" customFormat="1" x14ac:dyDescent="0.45">
      <c r="A249" s="3"/>
      <c r="B249" s="3"/>
      <c r="C249" s="3"/>
      <c r="D249" s="3"/>
      <c r="E249" s="3"/>
      <c r="F249" s="16"/>
      <c r="G249" s="32"/>
      <c r="H249" s="115"/>
      <c r="I249" s="2"/>
      <c r="J249" s="2"/>
      <c r="K249" s="2"/>
      <c r="L249" s="21"/>
      <c r="M249" s="96"/>
      <c r="N249" s="2"/>
      <c r="O249" s="2"/>
      <c r="P249" s="2"/>
      <c r="Q249" s="2"/>
      <c r="R249"/>
      <c r="S249"/>
      <c r="T249"/>
      <c r="U249"/>
      <c r="V249"/>
      <c r="W249"/>
      <c r="X249"/>
    </row>
    <row r="250" spans="1:24" s="4" customFormat="1" x14ac:dyDescent="0.45">
      <c r="A250" s="3"/>
      <c r="B250" s="3"/>
      <c r="C250" s="3"/>
      <c r="D250" s="3"/>
      <c r="E250" s="3"/>
      <c r="F250" s="16"/>
      <c r="G250" s="32"/>
      <c r="H250" s="115"/>
      <c r="I250" s="2"/>
      <c r="J250" s="2"/>
      <c r="K250" s="2"/>
      <c r="L250" s="21"/>
      <c r="M250" s="96"/>
      <c r="N250" s="2"/>
      <c r="O250" s="2"/>
      <c r="P250" s="2"/>
      <c r="Q250" s="2"/>
      <c r="R250"/>
      <c r="S250"/>
      <c r="T250"/>
      <c r="U250"/>
      <c r="V250"/>
      <c r="W250"/>
      <c r="X250"/>
    </row>
    <row r="251" spans="1:24" s="4" customFormat="1" x14ac:dyDescent="0.45">
      <c r="A251" s="3"/>
      <c r="B251" s="3"/>
      <c r="C251" s="3"/>
      <c r="D251" s="3"/>
      <c r="E251" s="3"/>
      <c r="F251" s="16"/>
      <c r="G251" s="32"/>
      <c r="H251" s="115"/>
      <c r="I251" s="2"/>
      <c r="J251" s="2"/>
      <c r="K251" s="2"/>
      <c r="L251" s="21"/>
      <c r="M251" s="96"/>
      <c r="N251" s="2"/>
      <c r="O251" s="2"/>
      <c r="P251" s="2"/>
      <c r="Q251" s="2"/>
      <c r="R251"/>
      <c r="S251"/>
      <c r="T251"/>
      <c r="U251"/>
      <c r="V251"/>
      <c r="W251"/>
      <c r="X251"/>
    </row>
    <row r="252" spans="1:24" s="4" customFormat="1" x14ac:dyDescent="0.45">
      <c r="A252" s="3"/>
      <c r="B252" s="3"/>
      <c r="C252" s="3"/>
      <c r="D252" s="3"/>
      <c r="E252" s="3"/>
      <c r="F252" s="16"/>
      <c r="G252" s="32"/>
      <c r="H252" s="115"/>
      <c r="I252" s="2"/>
      <c r="J252" s="2"/>
      <c r="K252" s="2"/>
      <c r="L252" s="21"/>
      <c r="M252" s="96"/>
      <c r="N252" s="2"/>
      <c r="O252" s="2"/>
      <c r="P252" s="2"/>
      <c r="Q252" s="2"/>
      <c r="R252"/>
      <c r="S252"/>
      <c r="T252"/>
      <c r="U252"/>
      <c r="V252"/>
      <c r="W252"/>
      <c r="X252"/>
    </row>
    <row r="253" spans="1:24" s="4" customFormat="1" x14ac:dyDescent="0.45">
      <c r="A253" s="3"/>
      <c r="B253" s="3"/>
      <c r="C253" s="3"/>
      <c r="D253" s="3"/>
      <c r="E253" s="3"/>
      <c r="F253" s="16"/>
      <c r="G253" s="32"/>
      <c r="H253" s="115"/>
      <c r="I253" s="2"/>
      <c r="J253" s="2"/>
      <c r="K253" s="2"/>
      <c r="L253" s="21"/>
      <c r="M253" s="96"/>
      <c r="N253" s="2"/>
      <c r="O253" s="2"/>
      <c r="P253" s="2"/>
      <c r="Q253" s="2"/>
      <c r="R253"/>
      <c r="S253"/>
      <c r="T253"/>
      <c r="U253"/>
      <c r="V253"/>
      <c r="W253"/>
      <c r="X253"/>
    </row>
    <row r="254" spans="1:24" s="4" customFormat="1" x14ac:dyDescent="0.45">
      <c r="A254" s="3"/>
      <c r="B254" s="3"/>
      <c r="C254" s="3"/>
      <c r="D254" s="3"/>
      <c r="E254" s="3"/>
      <c r="F254" s="16"/>
      <c r="G254" s="32"/>
      <c r="H254" s="115"/>
      <c r="I254" s="2"/>
      <c r="J254" s="2"/>
      <c r="K254" s="2"/>
      <c r="L254" s="21"/>
      <c r="M254" s="96"/>
      <c r="N254" s="2"/>
      <c r="O254" s="2"/>
      <c r="P254" s="2"/>
      <c r="Q254" s="2"/>
      <c r="R254"/>
      <c r="S254"/>
      <c r="T254"/>
      <c r="U254"/>
      <c r="V254"/>
      <c r="W254"/>
      <c r="X254"/>
    </row>
    <row r="255" spans="1:24" s="4" customFormat="1" x14ac:dyDescent="0.45">
      <c r="A255" s="3"/>
      <c r="B255" s="3"/>
      <c r="C255" s="3"/>
      <c r="D255" s="3"/>
      <c r="E255" s="3"/>
      <c r="F255" s="16"/>
      <c r="G255" s="32"/>
      <c r="H255" s="115"/>
      <c r="I255" s="2"/>
      <c r="J255" s="2"/>
      <c r="K255" s="2"/>
      <c r="L255" s="21"/>
      <c r="M255" s="96"/>
      <c r="N255" s="2"/>
      <c r="O255" s="2"/>
      <c r="P255" s="2"/>
      <c r="Q255" s="2"/>
      <c r="R255"/>
      <c r="S255"/>
      <c r="T255"/>
      <c r="U255"/>
      <c r="V255"/>
      <c r="W255"/>
      <c r="X255"/>
    </row>
    <row r="256" spans="1:24" s="4" customFormat="1" x14ac:dyDescent="0.45">
      <c r="A256" s="3"/>
      <c r="B256" s="3"/>
      <c r="C256" s="3"/>
      <c r="D256" s="3"/>
      <c r="E256" s="3"/>
      <c r="F256" s="16"/>
      <c r="G256" s="32"/>
      <c r="H256" s="115"/>
      <c r="I256" s="2"/>
      <c r="J256" s="2"/>
      <c r="K256" s="2"/>
      <c r="L256" s="21"/>
      <c r="M256" s="96"/>
      <c r="N256" s="2"/>
      <c r="O256" s="2"/>
      <c r="P256" s="2"/>
      <c r="Q256" s="2"/>
      <c r="R256"/>
      <c r="S256"/>
      <c r="T256"/>
      <c r="U256"/>
      <c r="V256"/>
      <c r="W256"/>
      <c r="X256"/>
    </row>
    <row r="257" spans="1:24" s="4" customFormat="1" x14ac:dyDescent="0.45">
      <c r="A257" s="3"/>
      <c r="B257" s="3"/>
      <c r="C257" s="3"/>
      <c r="D257" s="3"/>
      <c r="E257" s="3"/>
      <c r="F257" s="16"/>
      <c r="G257" s="32"/>
      <c r="H257" s="115"/>
      <c r="I257" s="2"/>
      <c r="J257" s="2"/>
      <c r="K257" s="2"/>
      <c r="L257" s="21"/>
      <c r="M257" s="96"/>
      <c r="N257" s="2"/>
      <c r="O257" s="2"/>
      <c r="P257" s="2"/>
      <c r="Q257" s="2"/>
      <c r="R257"/>
      <c r="S257"/>
      <c r="T257"/>
      <c r="U257"/>
      <c r="V257"/>
      <c r="W257"/>
      <c r="X257"/>
    </row>
    <row r="258" spans="1:24" s="4" customFormat="1" x14ac:dyDescent="0.45">
      <c r="A258" s="3"/>
      <c r="B258" s="3"/>
      <c r="C258" s="3"/>
      <c r="D258" s="3"/>
      <c r="E258" s="3"/>
      <c r="F258" s="16"/>
      <c r="G258" s="32"/>
      <c r="H258" s="115"/>
      <c r="I258" s="2"/>
      <c r="J258" s="2"/>
      <c r="K258" s="2"/>
      <c r="L258" s="21"/>
      <c r="M258" s="96"/>
      <c r="N258" s="2"/>
      <c r="O258" s="2"/>
      <c r="P258" s="2"/>
      <c r="Q258" s="2"/>
      <c r="R258"/>
      <c r="S258"/>
      <c r="T258"/>
      <c r="U258"/>
      <c r="V258"/>
      <c r="W258"/>
      <c r="X258"/>
    </row>
    <row r="259" spans="1:24" s="4" customFormat="1" x14ac:dyDescent="0.45">
      <c r="A259" s="3"/>
      <c r="B259" s="3"/>
      <c r="C259" s="3"/>
      <c r="D259" s="3"/>
      <c r="E259" s="3"/>
      <c r="F259" s="16"/>
      <c r="G259" s="32"/>
      <c r="H259" s="115"/>
      <c r="I259" s="2"/>
      <c r="J259" s="2"/>
      <c r="K259" s="2"/>
      <c r="L259" s="21"/>
      <c r="M259" s="96"/>
      <c r="N259" s="2"/>
      <c r="O259" s="2"/>
      <c r="P259" s="2"/>
      <c r="Q259" s="2"/>
      <c r="R259"/>
      <c r="S259"/>
      <c r="T259"/>
      <c r="U259"/>
      <c r="V259"/>
      <c r="W259"/>
      <c r="X259"/>
    </row>
    <row r="260" spans="1:24" s="4" customFormat="1" x14ac:dyDescent="0.45">
      <c r="A260" s="3"/>
      <c r="B260" s="3"/>
      <c r="C260" s="3"/>
      <c r="D260" s="3"/>
      <c r="E260" s="3"/>
      <c r="F260" s="16"/>
      <c r="G260" s="32"/>
      <c r="H260" s="115"/>
      <c r="I260" s="2"/>
      <c r="J260" s="2"/>
      <c r="K260" s="2"/>
      <c r="L260" s="21"/>
      <c r="M260" s="96"/>
      <c r="N260" s="2"/>
      <c r="O260" s="2"/>
      <c r="P260" s="2"/>
      <c r="Q260" s="2"/>
      <c r="R260"/>
      <c r="S260"/>
      <c r="T260"/>
      <c r="U260"/>
      <c r="V260"/>
      <c r="W260"/>
      <c r="X260"/>
    </row>
    <row r="261" spans="1:24" s="4" customFormat="1" x14ac:dyDescent="0.45">
      <c r="A261" s="3"/>
      <c r="B261" s="3"/>
      <c r="C261" s="3"/>
      <c r="D261" s="3"/>
      <c r="E261" s="3"/>
      <c r="F261" s="16"/>
      <c r="G261" s="32"/>
      <c r="H261" s="115"/>
      <c r="I261" s="2"/>
      <c r="J261" s="2"/>
      <c r="K261" s="2"/>
      <c r="L261" s="21"/>
      <c r="M261" s="96"/>
      <c r="N261" s="2"/>
      <c r="O261" s="2"/>
      <c r="P261" s="2"/>
      <c r="Q261" s="2"/>
      <c r="R261"/>
      <c r="S261"/>
      <c r="T261"/>
      <c r="U261"/>
      <c r="V261"/>
      <c r="W261"/>
      <c r="X261"/>
    </row>
    <row r="262" spans="1:24" s="4" customFormat="1" x14ac:dyDescent="0.45">
      <c r="A262" s="3"/>
      <c r="B262" s="3"/>
      <c r="C262" s="3"/>
      <c r="D262" s="3"/>
      <c r="E262" s="3"/>
      <c r="F262" s="16"/>
      <c r="G262" s="32"/>
      <c r="H262" s="115"/>
      <c r="I262" s="2"/>
      <c r="J262" s="2"/>
      <c r="K262" s="2"/>
      <c r="L262" s="21"/>
      <c r="M262" s="96"/>
      <c r="N262" s="2"/>
      <c r="O262" s="2"/>
      <c r="P262" s="2"/>
      <c r="Q262" s="2"/>
      <c r="R262"/>
      <c r="S262"/>
      <c r="T262"/>
      <c r="U262"/>
      <c r="V262"/>
      <c r="W262"/>
      <c r="X262"/>
    </row>
    <row r="263" spans="1:24" s="4" customFormat="1" x14ac:dyDescent="0.45">
      <c r="A263" s="3"/>
      <c r="B263" s="3"/>
      <c r="C263" s="3"/>
      <c r="D263" s="3"/>
      <c r="E263" s="3"/>
      <c r="F263" s="16"/>
      <c r="G263" s="32"/>
      <c r="H263" s="115"/>
      <c r="I263" s="2"/>
      <c r="J263" s="2"/>
      <c r="K263" s="2"/>
      <c r="L263" s="21"/>
      <c r="M263" s="96"/>
      <c r="N263" s="2"/>
      <c r="O263" s="2"/>
      <c r="P263" s="2"/>
      <c r="Q263" s="2"/>
      <c r="R263"/>
      <c r="S263"/>
      <c r="T263"/>
      <c r="U263"/>
      <c r="V263"/>
      <c r="W263"/>
      <c r="X263"/>
    </row>
    <row r="264" spans="1:24" s="4" customFormat="1" x14ac:dyDescent="0.45">
      <c r="A264" s="3"/>
      <c r="B264" s="3"/>
      <c r="C264" s="3"/>
      <c r="D264" s="3"/>
      <c r="E264" s="3"/>
      <c r="F264" s="16"/>
      <c r="G264" s="32"/>
      <c r="H264" s="115"/>
      <c r="I264" s="2"/>
      <c r="J264" s="2"/>
      <c r="K264" s="2"/>
      <c r="L264" s="21"/>
      <c r="M264" s="96"/>
      <c r="N264" s="2"/>
      <c r="O264" s="2"/>
      <c r="P264" s="2"/>
      <c r="Q264" s="2"/>
      <c r="R264"/>
      <c r="S264"/>
      <c r="T264"/>
      <c r="U264"/>
      <c r="V264"/>
      <c r="W264"/>
      <c r="X264"/>
    </row>
    <row r="265" spans="1:24" s="4" customFormat="1" x14ac:dyDescent="0.45">
      <c r="A265" s="3"/>
      <c r="B265" s="3"/>
      <c r="C265" s="3"/>
      <c r="D265" s="3"/>
      <c r="E265" s="3"/>
      <c r="F265" s="16"/>
      <c r="G265" s="32"/>
      <c r="H265" s="115"/>
      <c r="I265" s="2"/>
      <c r="J265" s="2"/>
      <c r="K265" s="2"/>
      <c r="L265" s="21"/>
      <c r="M265" s="96"/>
      <c r="N265" s="2"/>
      <c r="O265" s="2"/>
      <c r="P265" s="2"/>
      <c r="Q265" s="2"/>
      <c r="R265"/>
      <c r="S265"/>
      <c r="T265"/>
      <c r="U265"/>
      <c r="V265"/>
      <c r="W265"/>
      <c r="X265"/>
    </row>
    <row r="266" spans="1:24" s="4" customFormat="1" x14ac:dyDescent="0.45">
      <c r="A266" s="3"/>
      <c r="B266" s="3"/>
      <c r="C266" s="3"/>
      <c r="D266" s="3"/>
      <c r="E266" s="3"/>
      <c r="F266" s="16"/>
      <c r="G266" s="32"/>
      <c r="H266" s="115"/>
      <c r="I266" s="2"/>
      <c r="J266" s="2"/>
      <c r="K266" s="2"/>
      <c r="L266" s="21"/>
      <c r="M266" s="96"/>
      <c r="N266" s="2"/>
      <c r="O266" s="2"/>
      <c r="P266" s="2"/>
      <c r="Q266" s="2"/>
      <c r="R266"/>
      <c r="S266"/>
      <c r="T266"/>
      <c r="U266"/>
      <c r="V266"/>
      <c r="W266"/>
      <c r="X266"/>
    </row>
    <row r="267" spans="1:24" s="4" customFormat="1" x14ac:dyDescent="0.45">
      <c r="A267" s="3"/>
      <c r="B267" s="3"/>
      <c r="C267" s="3"/>
      <c r="D267" s="3"/>
      <c r="E267" s="3"/>
      <c r="F267" s="16"/>
      <c r="G267" s="32"/>
      <c r="H267" s="115"/>
      <c r="I267" s="2"/>
      <c r="J267" s="2"/>
      <c r="K267" s="2"/>
      <c r="L267" s="21"/>
      <c r="M267" s="96"/>
      <c r="N267" s="2"/>
      <c r="O267" s="2"/>
      <c r="P267" s="2"/>
      <c r="Q267" s="2"/>
      <c r="R267"/>
      <c r="S267"/>
      <c r="T267"/>
      <c r="U267"/>
      <c r="V267"/>
      <c r="W267"/>
      <c r="X267"/>
    </row>
    <row r="268" spans="1:24" s="4" customFormat="1" x14ac:dyDescent="0.45">
      <c r="A268" s="3"/>
      <c r="B268" s="3"/>
      <c r="C268" s="3"/>
      <c r="D268" s="3"/>
      <c r="E268" s="3"/>
      <c r="F268" s="16"/>
      <c r="G268" s="32"/>
      <c r="H268" s="115"/>
      <c r="I268" s="2"/>
      <c r="J268" s="2"/>
      <c r="K268" s="2"/>
      <c r="L268" s="21"/>
      <c r="M268" s="96"/>
      <c r="N268" s="2"/>
      <c r="O268" s="2"/>
      <c r="P268" s="2"/>
      <c r="Q268" s="2"/>
      <c r="R268"/>
      <c r="S268"/>
      <c r="T268"/>
      <c r="U268"/>
      <c r="V268"/>
      <c r="W268"/>
      <c r="X268"/>
    </row>
    <row r="269" spans="1:24" s="4" customFormat="1" x14ac:dyDescent="0.45">
      <c r="A269" s="3"/>
      <c r="B269" s="3"/>
      <c r="C269" s="3"/>
      <c r="D269" s="3"/>
      <c r="E269" s="3"/>
      <c r="F269" s="16"/>
      <c r="G269" s="32"/>
      <c r="H269" s="115"/>
      <c r="I269" s="2"/>
      <c r="J269" s="2"/>
      <c r="K269" s="2"/>
      <c r="L269" s="21"/>
      <c r="M269" s="96"/>
      <c r="N269" s="2"/>
      <c r="O269" s="2"/>
      <c r="P269" s="2"/>
      <c r="Q269" s="2"/>
      <c r="R269"/>
      <c r="S269"/>
      <c r="T269"/>
      <c r="U269"/>
      <c r="V269"/>
      <c r="W269"/>
      <c r="X269"/>
    </row>
    <row r="270" spans="1:24" s="4" customFormat="1" x14ac:dyDescent="0.45">
      <c r="A270" s="3"/>
      <c r="B270" s="3"/>
      <c r="C270" s="3"/>
      <c r="D270" s="3"/>
      <c r="E270" s="3"/>
      <c r="F270" s="16"/>
      <c r="G270" s="32"/>
      <c r="H270" s="115"/>
      <c r="I270" s="2"/>
      <c r="J270" s="2"/>
      <c r="K270" s="2"/>
      <c r="L270" s="21"/>
      <c r="M270" s="96"/>
      <c r="N270" s="2"/>
      <c r="O270" s="2"/>
      <c r="P270" s="2"/>
      <c r="Q270" s="2"/>
      <c r="R270"/>
      <c r="S270"/>
      <c r="T270"/>
      <c r="U270"/>
      <c r="V270"/>
      <c r="W270"/>
      <c r="X270"/>
    </row>
    <row r="271" spans="1:24" s="4" customFormat="1" x14ac:dyDescent="0.45">
      <c r="A271" s="3"/>
      <c r="B271" s="3"/>
      <c r="C271" s="3"/>
      <c r="D271" s="3"/>
      <c r="E271" s="3"/>
      <c r="F271" s="16"/>
      <c r="G271" s="32"/>
      <c r="H271" s="115"/>
      <c r="I271" s="2"/>
      <c r="J271" s="2"/>
      <c r="K271" s="2"/>
      <c r="L271" s="21"/>
      <c r="M271" s="96"/>
      <c r="N271" s="2"/>
      <c r="O271" s="2"/>
      <c r="P271" s="2"/>
      <c r="Q271" s="2"/>
      <c r="R271"/>
      <c r="S271"/>
      <c r="T271"/>
      <c r="U271"/>
      <c r="V271"/>
      <c r="W271"/>
      <c r="X271"/>
    </row>
    <row r="272" spans="1:24" s="4" customFormat="1" x14ac:dyDescent="0.45">
      <c r="A272" s="3"/>
      <c r="B272" s="3"/>
      <c r="C272" s="3"/>
      <c r="D272" s="3"/>
      <c r="E272" s="3"/>
      <c r="F272" s="16"/>
      <c r="G272" s="32"/>
      <c r="H272" s="115"/>
      <c r="I272" s="2"/>
      <c r="J272" s="2"/>
      <c r="K272" s="2"/>
      <c r="L272" s="21"/>
      <c r="M272" s="96"/>
      <c r="N272" s="2"/>
      <c r="O272" s="2"/>
      <c r="P272" s="2"/>
      <c r="Q272" s="2"/>
      <c r="R272"/>
      <c r="S272"/>
      <c r="T272"/>
      <c r="U272"/>
      <c r="V272"/>
      <c r="W272"/>
      <c r="X272"/>
    </row>
    <row r="273" spans="1:24" s="4" customFormat="1" x14ac:dyDescent="0.45">
      <c r="A273" s="3"/>
      <c r="B273" s="3"/>
      <c r="C273" s="3"/>
      <c r="D273" s="3"/>
      <c r="E273" s="3"/>
      <c r="F273" s="16"/>
      <c r="G273" s="32"/>
      <c r="H273" s="115"/>
      <c r="I273" s="2"/>
      <c r="J273" s="2"/>
      <c r="K273" s="2"/>
      <c r="L273" s="21"/>
      <c r="M273" s="96"/>
      <c r="N273" s="2"/>
      <c r="O273" s="2"/>
      <c r="P273" s="2"/>
      <c r="Q273" s="2"/>
      <c r="R273"/>
      <c r="S273"/>
      <c r="T273"/>
      <c r="U273"/>
      <c r="V273"/>
      <c r="W273"/>
      <c r="X273"/>
    </row>
    <row r="274" spans="1:24" s="4" customFormat="1" x14ac:dyDescent="0.45">
      <c r="A274" s="3"/>
      <c r="B274" s="3"/>
      <c r="C274" s="3"/>
      <c r="D274" s="3"/>
      <c r="E274" s="3"/>
      <c r="F274" s="16"/>
      <c r="G274" s="32"/>
      <c r="H274" s="115"/>
      <c r="I274" s="2"/>
      <c r="J274" s="2"/>
      <c r="K274" s="2"/>
      <c r="L274" s="21"/>
      <c r="M274" s="96"/>
      <c r="N274" s="2"/>
      <c r="O274" s="2"/>
      <c r="P274" s="2"/>
      <c r="Q274" s="2"/>
      <c r="R274"/>
      <c r="S274"/>
      <c r="T274"/>
      <c r="U274"/>
      <c r="V274"/>
      <c r="W274"/>
      <c r="X274"/>
    </row>
    <row r="275" spans="1:24" s="4" customFormat="1" x14ac:dyDescent="0.45">
      <c r="A275" s="3"/>
      <c r="B275" s="3"/>
      <c r="C275" s="3"/>
      <c r="D275" s="3"/>
      <c r="E275" s="3"/>
      <c r="F275" s="16"/>
      <c r="G275" s="32"/>
      <c r="H275" s="115"/>
      <c r="I275" s="2"/>
      <c r="J275" s="2"/>
      <c r="K275" s="2"/>
      <c r="L275" s="21"/>
      <c r="M275" s="96"/>
      <c r="N275" s="2"/>
      <c r="O275" s="2"/>
      <c r="P275" s="2"/>
      <c r="Q275" s="2"/>
      <c r="R275"/>
      <c r="S275"/>
      <c r="T275"/>
      <c r="U275"/>
      <c r="V275"/>
      <c r="W275"/>
      <c r="X275"/>
    </row>
    <row r="276" spans="1:24" s="4" customFormat="1" x14ac:dyDescent="0.45">
      <c r="A276" s="3"/>
      <c r="B276" s="3"/>
      <c r="C276" s="3"/>
      <c r="D276" s="3"/>
      <c r="E276" s="3"/>
      <c r="F276" s="16"/>
      <c r="G276" s="32"/>
      <c r="H276" s="115"/>
      <c r="I276" s="2"/>
      <c r="J276" s="2"/>
      <c r="K276" s="2"/>
      <c r="L276" s="21"/>
      <c r="M276" s="96"/>
      <c r="N276" s="2"/>
      <c r="O276" s="2"/>
      <c r="P276" s="2"/>
      <c r="Q276" s="2"/>
      <c r="R276"/>
      <c r="S276"/>
      <c r="T276"/>
      <c r="U276"/>
      <c r="V276"/>
      <c r="W276"/>
      <c r="X276"/>
    </row>
    <row r="277" spans="1:24" s="4" customFormat="1" x14ac:dyDescent="0.45">
      <c r="A277" s="3"/>
      <c r="B277" s="3"/>
      <c r="C277" s="3"/>
      <c r="D277" s="3"/>
      <c r="E277" s="3"/>
      <c r="F277" s="16"/>
      <c r="G277" s="32"/>
      <c r="H277" s="115"/>
      <c r="I277" s="2"/>
      <c r="J277" s="2"/>
      <c r="K277" s="2"/>
      <c r="L277" s="21"/>
      <c r="M277" s="96"/>
      <c r="N277" s="2"/>
      <c r="O277" s="2"/>
      <c r="P277" s="2"/>
      <c r="Q277" s="2"/>
      <c r="R277"/>
      <c r="S277"/>
      <c r="T277"/>
      <c r="U277"/>
      <c r="V277"/>
      <c r="W277"/>
      <c r="X277"/>
    </row>
    <row r="278" spans="1:24" s="4" customFormat="1" x14ac:dyDescent="0.45">
      <c r="A278" s="3"/>
      <c r="B278" s="3"/>
      <c r="C278" s="3"/>
      <c r="D278" s="3"/>
      <c r="E278" s="3"/>
      <c r="F278" s="16"/>
      <c r="G278" s="32"/>
      <c r="H278" s="115"/>
      <c r="I278" s="2"/>
      <c r="J278" s="2"/>
      <c r="K278" s="2"/>
      <c r="L278" s="21"/>
      <c r="M278" s="96"/>
      <c r="N278" s="2"/>
      <c r="O278" s="2"/>
      <c r="P278" s="2"/>
      <c r="Q278" s="2"/>
      <c r="R278"/>
      <c r="S278"/>
      <c r="T278"/>
      <c r="U278"/>
      <c r="V278"/>
      <c r="W278"/>
      <c r="X278"/>
    </row>
    <row r="279" spans="1:24" s="4" customFormat="1" x14ac:dyDescent="0.45">
      <c r="A279" s="3"/>
      <c r="B279" s="3"/>
      <c r="C279" s="3"/>
      <c r="D279" s="3"/>
      <c r="E279" s="3"/>
      <c r="F279" s="16"/>
      <c r="G279" s="32"/>
      <c r="H279" s="115"/>
      <c r="I279" s="2"/>
      <c r="J279" s="2"/>
      <c r="K279" s="2"/>
      <c r="L279" s="21"/>
      <c r="M279" s="96"/>
      <c r="N279" s="2"/>
      <c r="O279" s="2"/>
      <c r="P279" s="2"/>
      <c r="Q279" s="2"/>
      <c r="R279"/>
      <c r="S279"/>
      <c r="T279"/>
      <c r="U279"/>
      <c r="V279"/>
      <c r="W279"/>
      <c r="X279"/>
    </row>
    <row r="280" spans="1:24" s="4" customFormat="1" x14ac:dyDescent="0.45">
      <c r="A280" s="3"/>
      <c r="B280" s="3"/>
      <c r="C280" s="3"/>
      <c r="D280" s="3"/>
      <c r="E280" s="3"/>
      <c r="F280" s="16"/>
      <c r="G280" s="32"/>
      <c r="H280" s="115"/>
      <c r="I280" s="2"/>
      <c r="J280" s="2"/>
      <c r="K280" s="2"/>
      <c r="L280" s="21"/>
      <c r="M280" s="96"/>
      <c r="N280" s="2"/>
      <c r="O280" s="2"/>
      <c r="P280" s="2"/>
      <c r="Q280" s="2"/>
      <c r="R280"/>
      <c r="S280"/>
      <c r="T280"/>
      <c r="U280"/>
      <c r="V280"/>
      <c r="W280"/>
      <c r="X280"/>
    </row>
    <row r="281" spans="1:24" s="4" customFormat="1" x14ac:dyDescent="0.45">
      <c r="A281" s="3"/>
      <c r="B281" s="3"/>
      <c r="C281" s="3"/>
      <c r="D281" s="3"/>
      <c r="E281" s="3"/>
      <c r="F281" s="16"/>
      <c r="G281" s="32"/>
      <c r="H281" s="115"/>
      <c r="I281" s="2"/>
      <c r="J281" s="2"/>
      <c r="K281" s="2"/>
      <c r="L281" s="21"/>
      <c r="M281" s="96"/>
      <c r="N281" s="2"/>
      <c r="O281" s="2"/>
      <c r="P281" s="2"/>
      <c r="Q281" s="2"/>
      <c r="R281"/>
      <c r="S281"/>
      <c r="T281"/>
      <c r="U281"/>
      <c r="V281"/>
      <c r="W281"/>
      <c r="X281"/>
    </row>
    <row r="282" spans="1:24" s="4" customFormat="1" x14ac:dyDescent="0.45">
      <c r="A282" s="3"/>
      <c r="B282" s="3"/>
      <c r="C282" s="3"/>
      <c r="D282" s="3"/>
      <c r="E282" s="3"/>
      <c r="F282" s="16"/>
      <c r="G282" s="32"/>
      <c r="H282" s="115"/>
      <c r="I282" s="2"/>
      <c r="J282" s="2"/>
      <c r="K282" s="2"/>
      <c r="L282" s="21"/>
      <c r="M282" s="96"/>
      <c r="N282" s="2"/>
      <c r="O282" s="2"/>
      <c r="P282" s="2"/>
      <c r="Q282" s="2"/>
      <c r="R282"/>
      <c r="S282"/>
      <c r="T282"/>
      <c r="U282"/>
      <c r="V282"/>
      <c r="W282"/>
      <c r="X282"/>
    </row>
    <row r="283" spans="1:24" s="4" customFormat="1" x14ac:dyDescent="0.45">
      <c r="A283" s="3"/>
      <c r="B283" s="3"/>
      <c r="C283" s="3"/>
      <c r="D283" s="3"/>
      <c r="E283" s="3"/>
      <c r="F283" s="16"/>
      <c r="G283" s="32"/>
      <c r="H283" s="115"/>
      <c r="I283" s="2"/>
      <c r="J283" s="2"/>
      <c r="K283" s="2"/>
      <c r="L283" s="21"/>
      <c r="M283" s="96"/>
      <c r="N283" s="2"/>
      <c r="O283" s="2"/>
      <c r="P283" s="2"/>
      <c r="Q283" s="2"/>
      <c r="R283"/>
      <c r="S283"/>
      <c r="T283"/>
      <c r="U283"/>
      <c r="V283"/>
      <c r="W283"/>
      <c r="X283"/>
    </row>
    <row r="284" spans="1:24" s="4" customFormat="1" x14ac:dyDescent="0.45">
      <c r="A284" s="3"/>
      <c r="B284" s="3"/>
      <c r="C284" s="3"/>
      <c r="D284" s="3"/>
      <c r="E284" s="3"/>
      <c r="F284" s="16"/>
      <c r="G284" s="32"/>
      <c r="H284" s="115"/>
      <c r="I284" s="2"/>
      <c r="J284" s="2"/>
      <c r="K284" s="2"/>
      <c r="L284" s="21"/>
      <c r="M284" s="96"/>
      <c r="N284" s="2"/>
      <c r="O284" s="2"/>
      <c r="P284" s="2"/>
      <c r="Q284" s="2"/>
      <c r="R284"/>
      <c r="S284"/>
      <c r="T284"/>
      <c r="U284"/>
      <c r="V284"/>
      <c r="W284"/>
      <c r="X284"/>
    </row>
    <row r="285" spans="1:24" s="4" customFormat="1" x14ac:dyDescent="0.45">
      <c r="A285" s="3"/>
      <c r="B285" s="3"/>
      <c r="C285" s="3"/>
      <c r="D285" s="3"/>
      <c r="E285" s="3"/>
      <c r="F285" s="16"/>
      <c r="G285" s="32"/>
      <c r="H285" s="115"/>
      <c r="I285" s="2"/>
      <c r="J285" s="2"/>
      <c r="K285" s="2"/>
      <c r="L285" s="21"/>
      <c r="M285" s="96"/>
      <c r="N285" s="2"/>
      <c r="O285" s="2"/>
      <c r="P285" s="2"/>
      <c r="Q285" s="2"/>
      <c r="R285"/>
      <c r="S285"/>
      <c r="T285"/>
      <c r="U285"/>
      <c r="V285"/>
      <c r="W285"/>
      <c r="X285"/>
    </row>
    <row r="286" spans="1:24" s="4" customFormat="1" x14ac:dyDescent="0.45">
      <c r="A286" s="3"/>
      <c r="B286" s="3"/>
      <c r="C286" s="3"/>
      <c r="D286" s="3"/>
      <c r="E286" s="3"/>
      <c r="F286" s="16"/>
      <c r="G286" s="32"/>
      <c r="H286" s="115"/>
      <c r="I286" s="2"/>
      <c r="J286" s="2"/>
      <c r="K286" s="2"/>
      <c r="L286" s="21"/>
      <c r="M286" s="96"/>
      <c r="N286" s="2"/>
      <c r="O286" s="2"/>
      <c r="P286" s="2"/>
      <c r="Q286" s="2"/>
      <c r="R286"/>
      <c r="S286"/>
      <c r="T286"/>
      <c r="U286"/>
      <c r="V286"/>
      <c r="W286"/>
      <c r="X286"/>
    </row>
    <row r="287" spans="1:24" s="4" customFormat="1" x14ac:dyDescent="0.45">
      <c r="A287" s="3"/>
      <c r="B287" s="3"/>
      <c r="C287" s="3"/>
      <c r="D287" s="3"/>
      <c r="E287" s="3"/>
      <c r="F287" s="16"/>
      <c r="G287" s="32"/>
      <c r="H287" s="115"/>
      <c r="I287" s="2"/>
      <c r="J287" s="2"/>
      <c r="K287" s="2"/>
      <c r="L287" s="21"/>
      <c r="M287" s="96"/>
      <c r="N287" s="2"/>
      <c r="O287" s="2"/>
      <c r="P287" s="2"/>
      <c r="Q287" s="2"/>
      <c r="R287"/>
      <c r="S287"/>
      <c r="T287"/>
      <c r="U287"/>
      <c r="V287"/>
      <c r="W287"/>
      <c r="X287"/>
    </row>
    <row r="288" spans="1:24" s="4" customFormat="1" x14ac:dyDescent="0.45">
      <c r="A288" s="3"/>
      <c r="B288" s="3"/>
      <c r="C288" s="3"/>
      <c r="D288" s="3"/>
      <c r="E288" s="3"/>
      <c r="F288" s="16"/>
      <c r="G288" s="32"/>
      <c r="H288" s="115"/>
      <c r="I288" s="2"/>
      <c r="J288" s="2"/>
      <c r="K288" s="2"/>
      <c r="L288" s="21"/>
      <c r="M288" s="96"/>
      <c r="N288" s="2"/>
      <c r="O288" s="2"/>
      <c r="P288" s="2"/>
      <c r="Q288" s="2"/>
      <c r="R288"/>
      <c r="S288"/>
      <c r="T288"/>
      <c r="U288"/>
      <c r="V288"/>
      <c r="W288"/>
      <c r="X288"/>
    </row>
    <row r="289" spans="1:24" s="4" customFormat="1" x14ac:dyDescent="0.45">
      <c r="A289" s="3"/>
      <c r="B289" s="3"/>
      <c r="C289" s="3"/>
      <c r="D289" s="3"/>
      <c r="E289" s="3"/>
      <c r="F289" s="16"/>
      <c r="G289" s="32"/>
      <c r="H289" s="115"/>
      <c r="I289" s="2"/>
      <c r="J289" s="2"/>
      <c r="K289" s="2"/>
      <c r="L289" s="21"/>
      <c r="M289" s="96"/>
      <c r="N289" s="2"/>
      <c r="O289" s="2"/>
      <c r="P289" s="2"/>
      <c r="Q289" s="2"/>
      <c r="R289"/>
      <c r="S289"/>
      <c r="T289"/>
      <c r="U289"/>
      <c r="V289"/>
      <c r="W289"/>
      <c r="X289"/>
    </row>
    <row r="290" spans="1:24" s="4" customFormat="1" x14ac:dyDescent="0.45">
      <c r="A290" s="3"/>
      <c r="B290" s="3"/>
      <c r="C290" s="3"/>
      <c r="D290" s="3"/>
      <c r="E290" s="3"/>
      <c r="F290" s="16"/>
      <c r="G290" s="32"/>
      <c r="H290" s="115"/>
      <c r="I290" s="2"/>
      <c r="J290" s="2"/>
      <c r="K290" s="2"/>
      <c r="L290" s="21"/>
      <c r="M290" s="96"/>
      <c r="N290" s="2"/>
      <c r="O290" s="2"/>
      <c r="P290" s="2"/>
      <c r="Q290" s="2"/>
      <c r="R290"/>
      <c r="S290"/>
      <c r="T290"/>
      <c r="U290"/>
      <c r="V290"/>
      <c r="W290"/>
      <c r="X290"/>
    </row>
    <row r="291" spans="1:24" s="4" customFormat="1" x14ac:dyDescent="0.45">
      <c r="A291" s="3"/>
      <c r="B291" s="3"/>
      <c r="C291" s="3"/>
      <c r="D291" s="3"/>
      <c r="E291" s="3"/>
      <c r="F291" s="16"/>
      <c r="G291" s="32"/>
      <c r="H291" s="115"/>
      <c r="I291" s="2"/>
      <c r="J291" s="2"/>
      <c r="K291" s="2"/>
      <c r="L291" s="21"/>
      <c r="M291" s="96"/>
      <c r="N291" s="2"/>
      <c r="O291" s="2"/>
      <c r="P291" s="2"/>
      <c r="Q291" s="2"/>
      <c r="R291"/>
      <c r="S291"/>
      <c r="T291"/>
      <c r="U291"/>
      <c r="V291"/>
      <c r="W291"/>
      <c r="X291"/>
    </row>
    <row r="292" spans="1:24" s="4" customFormat="1" x14ac:dyDescent="0.45">
      <c r="A292" s="3"/>
      <c r="B292" s="3"/>
      <c r="C292" s="3"/>
      <c r="D292" s="3"/>
      <c r="E292" s="3"/>
      <c r="F292" s="16"/>
      <c r="G292" s="32"/>
      <c r="H292" s="115"/>
      <c r="I292" s="2"/>
      <c r="J292" s="2"/>
      <c r="K292" s="2"/>
      <c r="L292" s="21"/>
      <c r="M292" s="96"/>
      <c r="N292" s="2"/>
      <c r="O292" s="2"/>
      <c r="P292" s="2"/>
      <c r="Q292" s="2"/>
      <c r="R292"/>
      <c r="S292"/>
      <c r="T292"/>
      <c r="U292"/>
      <c r="V292"/>
      <c r="W292"/>
      <c r="X292"/>
    </row>
    <row r="293" spans="1:24" s="4" customFormat="1" x14ac:dyDescent="0.45">
      <c r="A293" s="3"/>
      <c r="B293" s="3"/>
      <c r="C293" s="3"/>
      <c r="D293" s="3"/>
      <c r="E293" s="3"/>
      <c r="F293" s="16"/>
      <c r="G293" s="32"/>
      <c r="H293" s="115"/>
      <c r="I293" s="2"/>
      <c r="J293" s="2"/>
      <c r="K293" s="2"/>
      <c r="L293" s="21"/>
      <c r="M293" s="96"/>
      <c r="N293" s="2"/>
      <c r="O293" s="2"/>
      <c r="P293" s="2"/>
      <c r="Q293" s="2"/>
      <c r="R293"/>
      <c r="S293"/>
      <c r="T293"/>
      <c r="U293"/>
      <c r="V293"/>
      <c r="W293"/>
      <c r="X293"/>
    </row>
    <row r="294" spans="1:24" s="4" customFormat="1" x14ac:dyDescent="0.45">
      <c r="A294" s="3"/>
      <c r="B294" s="3"/>
      <c r="C294" s="3"/>
      <c r="D294" s="3"/>
      <c r="E294" s="3"/>
      <c r="F294" s="16"/>
      <c r="G294" s="32"/>
      <c r="H294" s="115"/>
      <c r="I294" s="2"/>
      <c r="J294" s="2"/>
      <c r="K294" s="2"/>
      <c r="L294" s="21"/>
      <c r="M294" s="96"/>
      <c r="N294" s="2"/>
      <c r="O294" s="2"/>
      <c r="P294" s="2"/>
      <c r="Q294" s="2"/>
      <c r="R294"/>
      <c r="S294"/>
      <c r="T294"/>
      <c r="U294"/>
      <c r="V294"/>
      <c r="W294"/>
      <c r="X294"/>
    </row>
    <row r="295" spans="1:24" s="4" customFormat="1" x14ac:dyDescent="0.45">
      <c r="A295" s="3"/>
      <c r="B295" s="3"/>
      <c r="C295" s="3"/>
      <c r="D295" s="3"/>
      <c r="E295" s="3"/>
      <c r="F295" s="16"/>
      <c r="G295" s="32"/>
      <c r="H295" s="115"/>
      <c r="I295" s="2"/>
      <c r="J295" s="2"/>
      <c r="K295" s="2"/>
      <c r="L295" s="21"/>
      <c r="M295" s="96"/>
      <c r="N295" s="2"/>
      <c r="O295" s="2"/>
      <c r="P295" s="2"/>
      <c r="Q295" s="2"/>
      <c r="R295"/>
      <c r="S295"/>
      <c r="T295"/>
      <c r="U295"/>
      <c r="V295"/>
      <c r="W295"/>
      <c r="X295"/>
    </row>
    <row r="296" spans="1:24" s="4" customFormat="1" x14ac:dyDescent="0.45">
      <c r="A296" s="3"/>
      <c r="B296" s="3"/>
      <c r="C296" s="3"/>
      <c r="D296" s="3"/>
      <c r="E296" s="3"/>
      <c r="F296" s="16"/>
      <c r="G296" s="32"/>
      <c r="H296" s="115"/>
      <c r="I296" s="2"/>
      <c r="J296" s="2"/>
      <c r="K296" s="2"/>
      <c r="L296" s="21"/>
      <c r="M296" s="96"/>
      <c r="N296" s="2"/>
      <c r="O296" s="2"/>
      <c r="P296" s="2"/>
      <c r="Q296" s="2"/>
      <c r="R296"/>
      <c r="S296"/>
      <c r="T296"/>
      <c r="U296"/>
      <c r="V296"/>
      <c r="W296"/>
      <c r="X296"/>
    </row>
    <row r="297" spans="1:24" s="4" customFormat="1" x14ac:dyDescent="0.45">
      <c r="A297" s="3"/>
      <c r="B297" s="3"/>
      <c r="C297" s="3"/>
      <c r="D297" s="3"/>
      <c r="E297" s="3"/>
      <c r="F297" s="16"/>
      <c r="G297" s="32"/>
      <c r="H297" s="115"/>
      <c r="I297" s="2"/>
      <c r="J297" s="2"/>
      <c r="K297" s="2"/>
      <c r="L297" s="21"/>
      <c r="M297" s="96"/>
      <c r="N297" s="2"/>
      <c r="O297" s="2"/>
      <c r="P297" s="2"/>
      <c r="Q297" s="2"/>
      <c r="R297"/>
      <c r="S297"/>
      <c r="T297"/>
      <c r="U297"/>
      <c r="V297"/>
      <c r="W297"/>
      <c r="X297"/>
    </row>
    <row r="298" spans="1:24" s="4" customFormat="1" x14ac:dyDescent="0.45">
      <c r="A298" s="3"/>
      <c r="B298" s="3"/>
      <c r="C298" s="3"/>
      <c r="D298" s="3"/>
      <c r="E298" s="3"/>
      <c r="F298" s="16"/>
      <c r="G298" s="32"/>
      <c r="H298" s="115"/>
      <c r="I298" s="2"/>
      <c r="J298" s="2"/>
      <c r="K298" s="2"/>
      <c r="L298" s="21"/>
      <c r="M298" s="96"/>
      <c r="N298" s="2"/>
      <c r="O298" s="2"/>
      <c r="P298" s="2"/>
      <c r="Q298" s="2"/>
      <c r="R298"/>
      <c r="S298"/>
      <c r="T298"/>
      <c r="U298"/>
      <c r="V298"/>
      <c r="W298"/>
      <c r="X298"/>
    </row>
    <row r="299" spans="1:24" s="4" customFormat="1" x14ac:dyDescent="0.45">
      <c r="A299" s="3"/>
      <c r="B299" s="3"/>
      <c r="C299" s="3"/>
      <c r="D299" s="3"/>
      <c r="E299" s="3"/>
      <c r="F299" s="16"/>
      <c r="G299" s="32"/>
      <c r="H299" s="115"/>
      <c r="I299" s="2"/>
      <c r="J299" s="2"/>
      <c r="K299" s="2"/>
      <c r="L299" s="21"/>
      <c r="M299" s="96"/>
      <c r="N299" s="2"/>
      <c r="O299" s="2"/>
      <c r="P299" s="2"/>
      <c r="Q299" s="2"/>
      <c r="R299"/>
      <c r="S299"/>
      <c r="T299"/>
      <c r="U299"/>
      <c r="V299"/>
      <c r="W299"/>
      <c r="X299"/>
    </row>
    <row r="300" spans="1:24" s="4" customFormat="1" x14ac:dyDescent="0.45">
      <c r="A300" s="3"/>
      <c r="B300" s="3"/>
      <c r="C300" s="3"/>
      <c r="D300" s="3"/>
      <c r="E300" s="3"/>
      <c r="F300" s="16"/>
      <c r="G300" s="32"/>
      <c r="H300" s="115"/>
      <c r="I300" s="2"/>
      <c r="J300" s="2"/>
      <c r="K300" s="2"/>
      <c r="L300" s="21"/>
      <c r="M300" s="96"/>
      <c r="N300" s="2"/>
      <c r="O300" s="2"/>
      <c r="P300" s="2"/>
      <c r="Q300" s="2"/>
      <c r="R300"/>
      <c r="S300"/>
      <c r="T300"/>
      <c r="U300"/>
      <c r="V300"/>
      <c r="W300"/>
      <c r="X300"/>
    </row>
    <row r="301" spans="1:24" s="4" customFormat="1" x14ac:dyDescent="0.45">
      <c r="A301" s="3"/>
      <c r="B301" s="3"/>
      <c r="C301" s="3"/>
      <c r="D301" s="3"/>
      <c r="E301" s="3"/>
      <c r="F301" s="16"/>
      <c r="G301" s="32"/>
      <c r="H301" s="115"/>
      <c r="I301" s="2"/>
      <c r="J301" s="2"/>
      <c r="K301" s="2"/>
      <c r="L301" s="21"/>
      <c r="M301" s="96"/>
      <c r="N301" s="2"/>
      <c r="O301" s="2"/>
      <c r="P301" s="2"/>
      <c r="Q301" s="2"/>
      <c r="R301"/>
      <c r="S301"/>
      <c r="T301"/>
      <c r="U301"/>
      <c r="V301"/>
      <c r="W301"/>
      <c r="X301"/>
    </row>
    <row r="302" spans="1:24" s="4" customFormat="1" x14ac:dyDescent="0.45">
      <c r="A302" s="3"/>
      <c r="B302" s="3"/>
      <c r="C302" s="3"/>
      <c r="D302" s="3"/>
      <c r="E302" s="3"/>
      <c r="F302" s="16"/>
      <c r="G302" s="32"/>
      <c r="H302" s="115"/>
      <c r="I302" s="2"/>
      <c r="J302" s="2"/>
      <c r="K302" s="2"/>
      <c r="L302" s="21"/>
      <c r="M302" s="96"/>
      <c r="N302" s="2"/>
      <c r="O302" s="2"/>
      <c r="P302" s="2"/>
      <c r="Q302" s="2"/>
      <c r="R302"/>
      <c r="S302"/>
      <c r="T302"/>
      <c r="U302"/>
      <c r="V302"/>
      <c r="W302"/>
      <c r="X302"/>
    </row>
    <row r="303" spans="1:24" s="4" customFormat="1" x14ac:dyDescent="0.45">
      <c r="A303" s="3"/>
      <c r="B303" s="3"/>
      <c r="C303" s="3"/>
      <c r="D303" s="3"/>
      <c r="E303" s="3"/>
      <c r="F303" s="16"/>
      <c r="G303" s="32"/>
      <c r="H303" s="115"/>
      <c r="I303" s="2"/>
      <c r="J303" s="2"/>
      <c r="K303" s="2"/>
      <c r="L303" s="21"/>
      <c r="M303" s="96"/>
      <c r="N303" s="2"/>
      <c r="O303" s="2"/>
      <c r="P303" s="2"/>
      <c r="Q303" s="2"/>
      <c r="R303"/>
      <c r="S303"/>
      <c r="T303"/>
      <c r="U303"/>
      <c r="V303"/>
      <c r="W303"/>
      <c r="X303"/>
    </row>
    <row r="304" spans="1:24" s="4" customFormat="1" x14ac:dyDescent="0.45">
      <c r="A304" s="3"/>
      <c r="B304" s="3"/>
      <c r="C304" s="3"/>
      <c r="D304" s="3"/>
      <c r="E304" s="3"/>
      <c r="F304" s="16"/>
      <c r="G304" s="32"/>
      <c r="H304" s="115"/>
      <c r="I304" s="2"/>
      <c r="J304" s="2"/>
      <c r="K304" s="2"/>
      <c r="L304" s="21"/>
      <c r="M304" s="96"/>
      <c r="N304" s="2"/>
      <c r="O304" s="2"/>
      <c r="P304" s="2"/>
      <c r="Q304" s="2"/>
      <c r="R304"/>
      <c r="S304"/>
      <c r="T304"/>
      <c r="U304"/>
      <c r="V304"/>
      <c r="W304"/>
      <c r="X304"/>
    </row>
    <row r="305" spans="1:24" s="4" customFormat="1" x14ac:dyDescent="0.45">
      <c r="A305" s="3"/>
      <c r="B305" s="3"/>
      <c r="C305" s="3"/>
      <c r="D305" s="3"/>
      <c r="E305" s="3"/>
      <c r="F305" s="16"/>
      <c r="G305" s="32"/>
      <c r="H305" s="115"/>
      <c r="I305" s="2"/>
      <c r="J305" s="2"/>
      <c r="K305" s="2"/>
      <c r="L305" s="21"/>
      <c r="M305" s="96"/>
      <c r="N305" s="2"/>
      <c r="O305" s="2"/>
      <c r="P305" s="2"/>
      <c r="Q305" s="2"/>
      <c r="R305"/>
      <c r="S305"/>
      <c r="T305"/>
      <c r="U305"/>
      <c r="V305"/>
      <c r="W305"/>
      <c r="X305"/>
    </row>
    <row r="306" spans="1:24" s="4" customFormat="1" x14ac:dyDescent="0.45">
      <c r="A306" s="3"/>
      <c r="B306" s="3"/>
      <c r="C306" s="3"/>
      <c r="D306" s="3"/>
      <c r="E306" s="3"/>
      <c r="F306" s="16"/>
      <c r="G306" s="32"/>
      <c r="H306" s="115"/>
      <c r="I306" s="2"/>
      <c r="J306" s="2"/>
      <c r="K306" s="2"/>
      <c r="L306" s="21"/>
      <c r="M306" s="96"/>
      <c r="N306" s="2"/>
      <c r="O306" s="2"/>
      <c r="P306" s="2"/>
      <c r="Q306" s="2"/>
      <c r="R306"/>
      <c r="S306"/>
      <c r="T306"/>
      <c r="U306"/>
      <c r="V306"/>
      <c r="W306"/>
      <c r="X306"/>
    </row>
    <row r="307" spans="1:24" s="4" customFormat="1" x14ac:dyDescent="0.45">
      <c r="A307" s="3"/>
      <c r="B307" s="3"/>
      <c r="C307" s="3"/>
      <c r="D307" s="3"/>
      <c r="E307" s="3"/>
      <c r="F307" s="16"/>
      <c r="G307" s="32"/>
      <c r="H307" s="115"/>
      <c r="I307" s="2"/>
      <c r="J307" s="2"/>
      <c r="K307" s="2"/>
      <c r="L307" s="21"/>
      <c r="M307" s="96"/>
      <c r="N307" s="2"/>
      <c r="O307" s="2"/>
      <c r="P307" s="2"/>
      <c r="Q307" s="2"/>
      <c r="R307"/>
      <c r="S307"/>
      <c r="T307"/>
      <c r="U307"/>
      <c r="V307"/>
      <c r="W307"/>
      <c r="X307"/>
    </row>
    <row r="308" spans="1:24" s="4" customFormat="1" x14ac:dyDescent="0.45">
      <c r="A308" s="3"/>
      <c r="B308" s="3"/>
      <c r="C308" s="3"/>
      <c r="D308" s="3"/>
      <c r="E308" s="3"/>
      <c r="F308" s="16"/>
      <c r="G308" s="32"/>
      <c r="H308" s="115"/>
      <c r="I308" s="2"/>
      <c r="J308" s="2"/>
      <c r="K308" s="2"/>
      <c r="L308" s="21"/>
      <c r="M308" s="96"/>
      <c r="N308" s="2"/>
      <c r="O308" s="2"/>
      <c r="P308" s="2"/>
      <c r="Q308" s="2"/>
      <c r="R308"/>
      <c r="S308"/>
      <c r="T308"/>
      <c r="U308"/>
      <c r="V308"/>
      <c r="W308"/>
      <c r="X308"/>
    </row>
    <row r="309" spans="1:24" s="4" customFormat="1" x14ac:dyDescent="0.45">
      <c r="A309" s="3"/>
      <c r="B309" s="3"/>
      <c r="C309" s="3"/>
      <c r="D309" s="3"/>
      <c r="E309" s="3"/>
      <c r="F309" s="16"/>
      <c r="G309" s="32"/>
      <c r="H309" s="115"/>
      <c r="I309" s="2"/>
      <c r="J309" s="2"/>
      <c r="K309" s="2"/>
      <c r="L309" s="21"/>
      <c r="M309" s="96"/>
      <c r="N309" s="2"/>
      <c r="O309" s="2"/>
      <c r="P309" s="2"/>
      <c r="Q309" s="2"/>
      <c r="R309"/>
      <c r="S309"/>
      <c r="T309"/>
      <c r="U309"/>
      <c r="V309"/>
      <c r="W309"/>
      <c r="X309"/>
    </row>
    <row r="310" spans="1:24" s="4" customFormat="1" x14ac:dyDescent="0.45">
      <c r="A310" s="3"/>
      <c r="B310" s="3"/>
      <c r="C310" s="3"/>
      <c r="D310" s="3"/>
      <c r="E310" s="3"/>
      <c r="F310" s="16"/>
      <c r="G310" s="32"/>
      <c r="H310" s="115"/>
      <c r="I310" s="2"/>
      <c r="J310" s="2"/>
      <c r="K310" s="2"/>
      <c r="L310" s="21"/>
      <c r="M310" s="96"/>
      <c r="N310" s="2"/>
      <c r="O310" s="2"/>
      <c r="P310" s="2"/>
      <c r="Q310" s="2"/>
      <c r="R310"/>
      <c r="S310"/>
      <c r="T310"/>
      <c r="U310"/>
      <c r="V310"/>
      <c r="W310"/>
      <c r="X310"/>
    </row>
    <row r="311" spans="1:24" s="4" customFormat="1" x14ac:dyDescent="0.45">
      <c r="A311" s="3"/>
      <c r="B311" s="3"/>
      <c r="C311" s="3"/>
      <c r="D311" s="3"/>
      <c r="E311" s="3"/>
      <c r="F311" s="16"/>
      <c r="G311" s="32"/>
      <c r="H311" s="115"/>
      <c r="I311" s="2"/>
      <c r="J311" s="2"/>
      <c r="K311" s="2"/>
      <c r="L311" s="21"/>
      <c r="M311" s="96"/>
      <c r="N311" s="2"/>
      <c r="O311" s="2"/>
      <c r="P311" s="2"/>
      <c r="Q311" s="2"/>
      <c r="R311"/>
      <c r="S311"/>
      <c r="T311"/>
      <c r="U311"/>
      <c r="V311"/>
      <c r="W311"/>
      <c r="X311"/>
    </row>
    <row r="312" spans="1:24" s="4" customFormat="1" x14ac:dyDescent="0.45">
      <c r="A312" s="3"/>
      <c r="B312" s="3"/>
      <c r="C312" s="3"/>
      <c r="D312" s="3"/>
      <c r="E312" s="3"/>
      <c r="F312" s="16"/>
      <c r="G312" s="32"/>
      <c r="H312" s="115"/>
      <c r="I312" s="2"/>
      <c r="J312" s="2"/>
      <c r="K312" s="2"/>
      <c r="L312" s="21"/>
      <c r="M312" s="96"/>
      <c r="N312" s="2"/>
      <c r="O312" s="2"/>
      <c r="P312" s="2"/>
      <c r="Q312" s="2"/>
      <c r="R312"/>
      <c r="S312"/>
      <c r="T312"/>
      <c r="U312"/>
      <c r="V312"/>
      <c r="W312"/>
      <c r="X312"/>
    </row>
    <row r="313" spans="1:24" s="4" customFormat="1" x14ac:dyDescent="0.45">
      <c r="A313" s="3"/>
      <c r="B313" s="3"/>
      <c r="C313" s="3"/>
      <c r="D313" s="3"/>
      <c r="E313" s="3"/>
      <c r="F313" s="16"/>
      <c r="G313" s="32"/>
      <c r="H313" s="115"/>
      <c r="I313" s="2"/>
      <c r="J313" s="2"/>
      <c r="K313" s="2"/>
      <c r="L313" s="21"/>
      <c r="M313" s="96"/>
      <c r="N313" s="2"/>
      <c r="O313" s="2"/>
      <c r="P313" s="2"/>
      <c r="Q313" s="2"/>
      <c r="R313"/>
      <c r="S313"/>
      <c r="T313"/>
      <c r="U313"/>
      <c r="V313"/>
      <c r="W313"/>
      <c r="X313"/>
    </row>
    <row r="314" spans="1:24" s="4" customFormat="1" x14ac:dyDescent="0.45">
      <c r="A314" s="3"/>
      <c r="B314" s="3"/>
      <c r="C314" s="3"/>
      <c r="D314" s="3"/>
      <c r="E314" s="3"/>
      <c r="F314" s="16"/>
      <c r="G314" s="32"/>
      <c r="H314" s="115"/>
      <c r="I314" s="2"/>
      <c r="J314" s="2"/>
      <c r="K314" s="2"/>
      <c r="L314" s="21"/>
      <c r="M314" s="96"/>
      <c r="N314" s="2"/>
      <c r="O314" s="2"/>
      <c r="P314" s="2"/>
      <c r="Q314" s="2"/>
      <c r="R314"/>
      <c r="S314"/>
      <c r="T314"/>
      <c r="U314"/>
      <c r="V314"/>
      <c r="W314"/>
      <c r="X314"/>
    </row>
    <row r="315" spans="1:24" s="4" customFormat="1" x14ac:dyDescent="0.45">
      <c r="A315" s="3"/>
      <c r="B315" s="3"/>
      <c r="C315" s="3"/>
      <c r="D315" s="3"/>
      <c r="E315" s="3"/>
      <c r="F315" s="16"/>
      <c r="G315" s="32"/>
      <c r="H315" s="115"/>
      <c r="I315" s="2"/>
      <c r="J315" s="2"/>
      <c r="K315" s="2"/>
      <c r="L315" s="21"/>
      <c r="M315" s="96"/>
      <c r="N315" s="2"/>
      <c r="O315" s="2"/>
      <c r="P315" s="2"/>
      <c r="Q315" s="2"/>
      <c r="R315"/>
      <c r="S315"/>
      <c r="T315"/>
      <c r="U315"/>
      <c r="V315"/>
      <c r="W315"/>
      <c r="X315"/>
    </row>
    <row r="316" spans="1:24" s="4" customFormat="1" x14ac:dyDescent="0.45">
      <c r="A316" s="3"/>
      <c r="B316" s="3"/>
      <c r="C316" s="3"/>
      <c r="D316" s="3"/>
      <c r="E316" s="3"/>
      <c r="F316" s="16"/>
      <c r="G316" s="32"/>
      <c r="H316" s="115"/>
      <c r="I316" s="2"/>
      <c r="J316" s="2"/>
      <c r="K316" s="2"/>
      <c r="L316" s="21"/>
      <c r="M316" s="96"/>
      <c r="N316" s="2"/>
      <c r="O316" s="2"/>
      <c r="P316" s="2"/>
      <c r="Q316" s="2"/>
      <c r="R316"/>
      <c r="S316"/>
      <c r="T316"/>
      <c r="U316"/>
      <c r="V316"/>
      <c r="W316"/>
      <c r="X316"/>
    </row>
    <row r="317" spans="1:24" s="4" customFormat="1" x14ac:dyDescent="0.45">
      <c r="A317" s="3"/>
      <c r="B317" s="3"/>
      <c r="C317" s="3"/>
      <c r="D317" s="3"/>
      <c r="E317" s="3"/>
      <c r="F317" s="16"/>
      <c r="G317" s="32"/>
      <c r="H317" s="115"/>
      <c r="I317" s="2"/>
      <c r="J317" s="2"/>
      <c r="K317" s="2"/>
      <c r="L317" s="21"/>
      <c r="M317" s="96"/>
      <c r="N317" s="2"/>
      <c r="O317" s="2"/>
      <c r="P317" s="2"/>
      <c r="Q317" s="2"/>
      <c r="R317"/>
      <c r="S317"/>
      <c r="T317"/>
      <c r="U317"/>
      <c r="V317"/>
      <c r="W317"/>
      <c r="X317"/>
    </row>
    <row r="318" spans="1:24" s="4" customFormat="1" x14ac:dyDescent="0.45">
      <c r="A318" s="3"/>
      <c r="B318" s="3"/>
      <c r="C318" s="3"/>
      <c r="D318" s="3"/>
      <c r="E318" s="3"/>
      <c r="F318" s="16"/>
      <c r="G318" s="32"/>
      <c r="H318" s="115"/>
      <c r="I318" s="2"/>
      <c r="J318" s="2"/>
      <c r="K318" s="2"/>
      <c r="L318" s="21"/>
      <c r="M318" s="96"/>
      <c r="N318" s="2"/>
      <c r="O318" s="2"/>
      <c r="P318" s="2"/>
      <c r="Q318" s="2"/>
      <c r="R318"/>
      <c r="S318"/>
      <c r="T318"/>
      <c r="U318"/>
      <c r="V318"/>
      <c r="W318"/>
      <c r="X318"/>
    </row>
    <row r="319" spans="1:24" s="4" customFormat="1" x14ac:dyDescent="0.45">
      <c r="A319" s="3"/>
      <c r="B319" s="3"/>
      <c r="C319" s="3"/>
      <c r="D319" s="3"/>
      <c r="E319" s="3"/>
      <c r="F319" s="16"/>
      <c r="G319" s="32"/>
      <c r="H319" s="115"/>
      <c r="I319" s="2"/>
      <c r="J319" s="2"/>
      <c r="K319" s="2"/>
      <c r="L319" s="21"/>
      <c r="M319" s="96"/>
      <c r="N319" s="2"/>
      <c r="O319" s="2"/>
      <c r="P319" s="2"/>
      <c r="Q319" s="2"/>
      <c r="R319"/>
      <c r="S319"/>
      <c r="T319"/>
      <c r="U319"/>
      <c r="V319"/>
      <c r="W319"/>
      <c r="X319"/>
    </row>
    <row r="320" spans="1:24" s="4" customFormat="1" x14ac:dyDescent="0.45">
      <c r="A320" s="3"/>
      <c r="B320" s="3"/>
      <c r="C320" s="3"/>
      <c r="D320" s="3"/>
      <c r="E320" s="3"/>
      <c r="F320" s="16"/>
      <c r="G320" s="32"/>
      <c r="H320" s="115"/>
      <c r="I320" s="2"/>
      <c r="J320" s="2"/>
      <c r="K320" s="2"/>
      <c r="L320" s="21"/>
      <c r="M320" s="96"/>
      <c r="N320" s="2"/>
      <c r="O320" s="2"/>
      <c r="P320" s="2"/>
      <c r="Q320" s="2"/>
      <c r="R320"/>
      <c r="S320"/>
      <c r="T320"/>
      <c r="U320"/>
      <c r="V320"/>
      <c r="W320"/>
      <c r="X320"/>
    </row>
    <row r="321" spans="1:24" s="4" customFormat="1" x14ac:dyDescent="0.45">
      <c r="A321" s="3"/>
      <c r="B321" s="3"/>
      <c r="C321" s="3"/>
      <c r="D321" s="3"/>
      <c r="E321" s="3"/>
      <c r="F321" s="16"/>
      <c r="G321" s="32"/>
      <c r="H321" s="115"/>
      <c r="I321" s="2"/>
      <c r="J321" s="2"/>
      <c r="K321" s="2"/>
      <c r="L321" s="21"/>
      <c r="M321" s="96"/>
      <c r="N321" s="2"/>
      <c r="O321" s="2"/>
      <c r="P321" s="2"/>
      <c r="Q321" s="2"/>
      <c r="R321"/>
      <c r="S321"/>
      <c r="T321"/>
      <c r="U321"/>
      <c r="V321"/>
      <c r="W321"/>
      <c r="X321"/>
    </row>
    <row r="322" spans="1:24" s="4" customFormat="1" x14ac:dyDescent="0.45">
      <c r="A322" s="3"/>
      <c r="B322" s="3"/>
      <c r="C322" s="3"/>
      <c r="D322" s="3"/>
      <c r="E322" s="3"/>
      <c r="F322" s="16"/>
      <c r="G322" s="32"/>
      <c r="H322" s="115"/>
      <c r="I322" s="2"/>
      <c r="J322" s="2"/>
      <c r="K322" s="2"/>
      <c r="L322" s="21"/>
      <c r="M322" s="96"/>
      <c r="N322" s="2"/>
      <c r="O322" s="2"/>
      <c r="P322" s="2"/>
      <c r="Q322" s="2"/>
      <c r="R322"/>
      <c r="S322"/>
      <c r="T322"/>
      <c r="U322"/>
      <c r="V322"/>
      <c r="W322"/>
      <c r="X322"/>
    </row>
    <row r="323" spans="1:24" s="4" customFormat="1" x14ac:dyDescent="0.45">
      <c r="A323" s="3"/>
      <c r="B323" s="3"/>
      <c r="C323" s="3"/>
      <c r="D323" s="3"/>
      <c r="E323" s="3"/>
      <c r="F323" s="16"/>
      <c r="G323" s="32"/>
      <c r="H323" s="115"/>
      <c r="I323" s="2"/>
      <c r="J323" s="2"/>
      <c r="K323" s="2"/>
      <c r="L323" s="21"/>
      <c r="M323" s="96"/>
      <c r="N323" s="2"/>
      <c r="O323" s="2"/>
      <c r="P323" s="2"/>
      <c r="Q323" s="2"/>
      <c r="R323"/>
      <c r="S323"/>
      <c r="T323"/>
      <c r="U323"/>
      <c r="V323"/>
      <c r="W323"/>
      <c r="X323"/>
    </row>
    <row r="324" spans="1:24" s="4" customFormat="1" x14ac:dyDescent="0.45">
      <c r="A324" s="3"/>
      <c r="B324" s="3"/>
      <c r="C324" s="3"/>
      <c r="D324" s="3"/>
      <c r="E324" s="3"/>
      <c r="F324" s="16"/>
      <c r="G324" s="32"/>
      <c r="H324" s="115"/>
      <c r="I324" s="2"/>
      <c r="J324" s="2"/>
      <c r="K324" s="2"/>
      <c r="L324" s="21"/>
      <c r="M324" s="96"/>
      <c r="N324" s="2"/>
      <c r="O324" s="2"/>
      <c r="P324" s="2"/>
      <c r="Q324" s="2"/>
      <c r="R324"/>
      <c r="S324"/>
      <c r="T324"/>
      <c r="U324"/>
      <c r="V324"/>
      <c r="W324"/>
      <c r="X324"/>
    </row>
    <row r="325" spans="1:24" s="4" customFormat="1" x14ac:dyDescent="0.45">
      <c r="A325" s="3"/>
      <c r="B325" s="3"/>
      <c r="C325" s="3"/>
      <c r="D325" s="3"/>
      <c r="E325" s="3"/>
      <c r="F325" s="16"/>
      <c r="G325" s="32"/>
      <c r="H325" s="115"/>
      <c r="I325" s="2"/>
      <c r="J325" s="2"/>
      <c r="K325" s="2"/>
      <c r="L325" s="21"/>
      <c r="M325" s="96"/>
      <c r="N325" s="2"/>
      <c r="O325" s="2"/>
      <c r="P325" s="2"/>
      <c r="Q325" s="2"/>
      <c r="R325"/>
      <c r="S325"/>
      <c r="T325"/>
      <c r="U325"/>
      <c r="V325"/>
      <c r="W325"/>
      <c r="X325"/>
    </row>
    <row r="326" spans="1:24" s="4" customFormat="1" x14ac:dyDescent="0.45">
      <c r="A326" s="3"/>
      <c r="B326" s="3"/>
      <c r="C326" s="3"/>
      <c r="D326" s="3"/>
      <c r="E326" s="3"/>
      <c r="F326" s="16"/>
      <c r="G326" s="32"/>
      <c r="H326" s="115"/>
      <c r="I326" s="2"/>
      <c r="J326" s="2"/>
      <c r="K326" s="2"/>
      <c r="L326" s="21"/>
      <c r="M326" s="96"/>
      <c r="N326" s="2"/>
      <c r="O326" s="2"/>
      <c r="P326" s="2"/>
      <c r="Q326" s="2"/>
      <c r="R326"/>
      <c r="S326"/>
      <c r="T326"/>
      <c r="U326"/>
      <c r="V326"/>
      <c r="W326"/>
      <c r="X326"/>
    </row>
    <row r="327" spans="1:24" s="4" customFormat="1" x14ac:dyDescent="0.45">
      <c r="A327" s="3"/>
      <c r="B327" s="3"/>
      <c r="C327" s="3"/>
      <c r="D327" s="3"/>
      <c r="E327" s="3"/>
      <c r="F327" s="16"/>
      <c r="G327" s="32"/>
      <c r="H327" s="115"/>
      <c r="I327" s="2"/>
      <c r="J327" s="2"/>
      <c r="K327" s="2"/>
      <c r="L327" s="21"/>
      <c r="M327" s="96"/>
      <c r="N327" s="2"/>
      <c r="O327" s="2"/>
      <c r="P327" s="2"/>
      <c r="Q327" s="2"/>
      <c r="R327"/>
      <c r="S327"/>
      <c r="T327"/>
      <c r="U327"/>
      <c r="V327"/>
      <c r="W327"/>
      <c r="X327"/>
    </row>
    <row r="328" spans="1:24" s="4" customFormat="1" x14ac:dyDescent="0.45">
      <c r="A328" s="3"/>
      <c r="B328" s="3"/>
      <c r="C328" s="3"/>
      <c r="D328" s="3"/>
      <c r="E328" s="3"/>
      <c r="F328" s="16"/>
      <c r="G328" s="32"/>
      <c r="H328" s="115"/>
      <c r="I328" s="2"/>
      <c r="J328" s="2"/>
      <c r="K328" s="2"/>
      <c r="L328" s="21"/>
      <c r="M328" s="96"/>
      <c r="N328" s="2"/>
      <c r="O328" s="2"/>
      <c r="P328" s="2"/>
      <c r="Q328" s="2"/>
      <c r="R328"/>
      <c r="S328"/>
      <c r="T328"/>
      <c r="U328"/>
      <c r="V328"/>
      <c r="W328"/>
      <c r="X328"/>
    </row>
    <row r="329" spans="1:24" s="4" customFormat="1" x14ac:dyDescent="0.45">
      <c r="A329" s="3"/>
      <c r="B329" s="3"/>
      <c r="C329" s="3"/>
      <c r="D329" s="3"/>
      <c r="E329" s="3"/>
      <c r="F329" s="16"/>
      <c r="G329" s="32"/>
      <c r="H329" s="115"/>
      <c r="I329" s="2"/>
      <c r="J329" s="2"/>
      <c r="K329" s="2"/>
      <c r="L329" s="21"/>
      <c r="M329" s="96"/>
      <c r="N329" s="2"/>
      <c r="O329" s="2"/>
      <c r="P329" s="2"/>
      <c r="Q329" s="2"/>
      <c r="R329"/>
      <c r="S329"/>
      <c r="T329"/>
      <c r="U329"/>
      <c r="V329"/>
      <c r="W329"/>
      <c r="X329"/>
    </row>
    <row r="330" spans="1:24" s="4" customFormat="1" x14ac:dyDescent="0.45">
      <c r="A330" s="3"/>
      <c r="B330" s="3"/>
      <c r="C330" s="3"/>
      <c r="D330" s="3"/>
      <c r="E330" s="3"/>
      <c r="F330" s="16"/>
      <c r="G330" s="32"/>
      <c r="H330" s="115"/>
      <c r="I330" s="2"/>
      <c r="J330" s="2"/>
      <c r="K330" s="2"/>
      <c r="L330" s="21"/>
      <c r="M330" s="96"/>
      <c r="N330" s="2"/>
      <c r="O330" s="2"/>
      <c r="P330" s="2"/>
      <c r="Q330" s="2"/>
      <c r="R330"/>
      <c r="S330"/>
      <c r="T330"/>
      <c r="U330"/>
      <c r="V330"/>
      <c r="W330"/>
      <c r="X330"/>
    </row>
    <row r="331" spans="1:24" s="4" customFormat="1" x14ac:dyDescent="0.45">
      <c r="A331" s="3"/>
      <c r="B331" s="3"/>
      <c r="C331" s="3"/>
      <c r="D331" s="3"/>
      <c r="E331" s="3"/>
      <c r="F331" s="16"/>
      <c r="G331" s="32"/>
      <c r="H331" s="115"/>
      <c r="I331" s="2"/>
      <c r="J331" s="2"/>
      <c r="K331" s="2"/>
      <c r="L331" s="21"/>
      <c r="M331" s="96"/>
      <c r="N331" s="2"/>
      <c r="O331" s="2"/>
      <c r="P331" s="2"/>
      <c r="Q331" s="2"/>
      <c r="R331"/>
      <c r="S331"/>
      <c r="T331"/>
      <c r="U331"/>
      <c r="V331"/>
      <c r="W331"/>
      <c r="X331"/>
    </row>
    <row r="332" spans="1:24" s="4" customFormat="1" x14ac:dyDescent="0.45">
      <c r="A332" s="3"/>
      <c r="B332" s="3"/>
      <c r="C332" s="3"/>
      <c r="D332" s="3"/>
      <c r="E332" s="3"/>
      <c r="F332" s="16"/>
      <c r="G332" s="32"/>
      <c r="H332" s="115"/>
      <c r="I332" s="2"/>
      <c r="J332" s="2"/>
      <c r="K332" s="2"/>
      <c r="L332" s="21"/>
      <c r="M332" s="96"/>
      <c r="N332" s="2"/>
      <c r="O332" s="2"/>
      <c r="P332" s="2"/>
      <c r="Q332" s="2"/>
      <c r="R332"/>
      <c r="S332"/>
      <c r="T332"/>
      <c r="U332"/>
      <c r="V332"/>
      <c r="W332"/>
      <c r="X332"/>
    </row>
    <row r="333" spans="1:24" s="4" customFormat="1" x14ac:dyDescent="0.45">
      <c r="A333" s="3"/>
      <c r="B333" s="3"/>
      <c r="C333" s="3"/>
      <c r="D333" s="3"/>
      <c r="E333" s="3"/>
      <c r="F333" s="16"/>
      <c r="G333" s="32"/>
      <c r="H333" s="115"/>
      <c r="I333" s="2"/>
      <c r="J333" s="2"/>
      <c r="K333" s="2"/>
      <c r="L333" s="21"/>
      <c r="M333" s="96"/>
      <c r="N333" s="2"/>
      <c r="O333" s="2"/>
      <c r="P333" s="2"/>
      <c r="Q333" s="2"/>
      <c r="R333"/>
      <c r="S333"/>
      <c r="T333"/>
      <c r="U333"/>
      <c r="V333"/>
      <c r="W333"/>
      <c r="X333"/>
    </row>
    <row r="334" spans="1:24" s="4" customFormat="1" x14ac:dyDescent="0.45">
      <c r="A334" s="3"/>
      <c r="B334" s="3"/>
      <c r="C334" s="3"/>
      <c r="D334" s="3"/>
      <c r="E334" s="3"/>
      <c r="F334" s="16"/>
      <c r="G334" s="32"/>
      <c r="H334" s="115"/>
      <c r="I334" s="2"/>
      <c r="J334" s="2"/>
      <c r="K334" s="2"/>
      <c r="L334" s="21"/>
      <c r="M334" s="96"/>
      <c r="N334" s="2"/>
      <c r="O334" s="2"/>
      <c r="P334" s="2"/>
      <c r="Q334" s="2"/>
      <c r="R334"/>
      <c r="S334"/>
      <c r="T334"/>
      <c r="U334"/>
      <c r="V334"/>
      <c r="W334"/>
      <c r="X334"/>
    </row>
    <row r="335" spans="1:24" s="4" customFormat="1" x14ac:dyDescent="0.45">
      <c r="A335" s="3"/>
      <c r="B335" s="3"/>
      <c r="C335" s="3"/>
      <c r="D335" s="3"/>
      <c r="E335" s="3"/>
      <c r="F335" s="16"/>
      <c r="G335" s="32"/>
      <c r="H335" s="115"/>
      <c r="I335" s="2"/>
      <c r="J335" s="2"/>
      <c r="K335" s="2"/>
      <c r="L335" s="21"/>
      <c r="M335" s="96"/>
      <c r="N335" s="2"/>
      <c r="O335" s="2"/>
      <c r="P335" s="2"/>
      <c r="Q335" s="2"/>
      <c r="R335"/>
      <c r="S335"/>
      <c r="T335"/>
      <c r="U335"/>
      <c r="V335"/>
      <c r="W335"/>
      <c r="X335"/>
    </row>
    <row r="336" spans="1:24" s="4" customFormat="1" x14ac:dyDescent="0.45">
      <c r="A336" s="3"/>
      <c r="B336" s="3"/>
      <c r="C336" s="3"/>
      <c r="D336" s="3"/>
      <c r="E336" s="3"/>
      <c r="F336" s="16"/>
      <c r="G336" s="32"/>
      <c r="H336" s="115"/>
      <c r="I336" s="2"/>
      <c r="J336" s="2"/>
      <c r="K336" s="2"/>
      <c r="L336" s="21"/>
      <c r="M336" s="96"/>
      <c r="N336" s="2"/>
      <c r="O336" s="2"/>
      <c r="P336" s="2"/>
      <c r="Q336" s="2"/>
      <c r="R336"/>
      <c r="S336"/>
      <c r="T336"/>
      <c r="U336"/>
      <c r="V336"/>
      <c r="W336"/>
      <c r="X336"/>
    </row>
    <row r="337" spans="1:24" s="4" customFormat="1" x14ac:dyDescent="0.45">
      <c r="A337" s="3"/>
      <c r="B337" s="3"/>
      <c r="C337" s="3"/>
      <c r="D337" s="3"/>
      <c r="E337" s="3"/>
      <c r="F337" s="16"/>
      <c r="G337" s="32"/>
      <c r="H337" s="115"/>
      <c r="I337" s="2"/>
      <c r="J337" s="2"/>
      <c r="K337" s="2"/>
      <c r="L337" s="21"/>
      <c r="M337" s="96"/>
      <c r="N337" s="2"/>
      <c r="O337" s="2"/>
      <c r="P337" s="2"/>
      <c r="Q337" s="2"/>
      <c r="R337"/>
      <c r="S337"/>
      <c r="T337"/>
      <c r="U337"/>
      <c r="V337"/>
      <c r="W337"/>
      <c r="X337"/>
    </row>
    <row r="338" spans="1:24" s="4" customFormat="1" x14ac:dyDescent="0.45">
      <c r="A338" s="3"/>
      <c r="B338" s="3"/>
      <c r="C338" s="3"/>
      <c r="D338" s="3"/>
      <c r="E338" s="3"/>
      <c r="F338" s="16"/>
      <c r="G338" s="32"/>
      <c r="H338" s="115"/>
      <c r="I338" s="2"/>
      <c r="J338" s="2"/>
      <c r="K338" s="2"/>
      <c r="L338" s="21"/>
      <c r="M338" s="96"/>
      <c r="N338" s="2"/>
      <c r="O338" s="2"/>
      <c r="P338" s="2"/>
      <c r="Q338" s="2"/>
      <c r="R338"/>
      <c r="S338"/>
      <c r="T338"/>
      <c r="U338"/>
      <c r="V338"/>
      <c r="W338"/>
      <c r="X338"/>
    </row>
    <row r="339" spans="1:24" s="4" customFormat="1" x14ac:dyDescent="0.45">
      <c r="A339" s="3"/>
      <c r="B339" s="3"/>
      <c r="C339" s="3"/>
      <c r="D339" s="3"/>
      <c r="E339" s="3"/>
      <c r="F339" s="16"/>
      <c r="G339" s="32"/>
      <c r="H339" s="115"/>
      <c r="I339" s="2"/>
      <c r="J339" s="2"/>
      <c r="K339" s="2"/>
      <c r="L339" s="21"/>
      <c r="M339" s="96"/>
      <c r="N339" s="2"/>
      <c r="O339" s="2"/>
      <c r="P339" s="2"/>
      <c r="Q339" s="2"/>
      <c r="R339"/>
      <c r="S339"/>
      <c r="T339"/>
      <c r="U339"/>
      <c r="V339"/>
      <c r="W339"/>
      <c r="X339"/>
    </row>
    <row r="340" spans="1:24" s="4" customFormat="1" x14ac:dyDescent="0.45">
      <c r="A340" s="3"/>
      <c r="B340" s="3"/>
      <c r="C340" s="3"/>
      <c r="D340" s="3"/>
      <c r="E340" s="3"/>
      <c r="F340" s="16"/>
      <c r="G340" s="32"/>
      <c r="H340" s="115"/>
      <c r="I340" s="2"/>
      <c r="J340" s="2"/>
      <c r="K340" s="2"/>
      <c r="L340" s="21"/>
      <c r="M340" s="96"/>
      <c r="N340" s="2"/>
      <c r="O340" s="2"/>
      <c r="P340" s="2"/>
      <c r="Q340" s="2"/>
      <c r="R340"/>
      <c r="S340"/>
      <c r="T340"/>
      <c r="U340"/>
      <c r="V340"/>
      <c r="W340"/>
      <c r="X340"/>
    </row>
    <row r="341" spans="1:24" s="4" customFormat="1" x14ac:dyDescent="0.45">
      <c r="A341" s="3"/>
      <c r="B341" s="3"/>
      <c r="C341" s="3"/>
      <c r="D341" s="3"/>
      <c r="E341" s="3"/>
      <c r="F341" s="16"/>
      <c r="G341" s="32"/>
      <c r="H341" s="115"/>
      <c r="I341" s="2"/>
      <c r="J341" s="2"/>
      <c r="K341" s="2"/>
      <c r="L341" s="21"/>
      <c r="M341" s="96"/>
      <c r="N341" s="2"/>
      <c r="O341" s="2"/>
      <c r="P341" s="2"/>
      <c r="Q341" s="2"/>
      <c r="R341"/>
      <c r="S341"/>
      <c r="T341"/>
      <c r="U341"/>
      <c r="V341"/>
      <c r="W341"/>
      <c r="X341"/>
    </row>
    <row r="342" spans="1:24" s="4" customFormat="1" x14ac:dyDescent="0.45">
      <c r="A342" s="3"/>
      <c r="B342" s="3"/>
      <c r="C342" s="3"/>
      <c r="D342" s="3"/>
      <c r="E342" s="3"/>
      <c r="F342" s="16"/>
      <c r="G342" s="32"/>
      <c r="H342" s="115"/>
      <c r="I342" s="2"/>
      <c r="J342" s="2"/>
      <c r="K342" s="2"/>
      <c r="L342" s="21"/>
      <c r="M342" s="96"/>
      <c r="N342" s="2"/>
      <c r="O342" s="2"/>
      <c r="P342" s="2"/>
      <c r="Q342" s="2"/>
      <c r="R342"/>
      <c r="S342"/>
      <c r="T342"/>
      <c r="U342"/>
      <c r="V342"/>
      <c r="W342"/>
      <c r="X342"/>
    </row>
    <row r="343" spans="1:24" s="4" customFormat="1" x14ac:dyDescent="0.45">
      <c r="A343" s="3"/>
      <c r="B343" s="3"/>
      <c r="C343" s="3"/>
      <c r="D343" s="3"/>
      <c r="E343" s="3"/>
      <c r="F343" s="16"/>
      <c r="G343" s="32"/>
      <c r="H343" s="115"/>
      <c r="I343" s="2"/>
      <c r="J343" s="2"/>
      <c r="K343" s="2"/>
      <c r="L343" s="21"/>
      <c r="M343" s="96"/>
      <c r="N343" s="2"/>
      <c r="O343" s="2"/>
      <c r="P343" s="2"/>
      <c r="Q343" s="2"/>
      <c r="R343"/>
      <c r="S343"/>
      <c r="T343"/>
      <c r="U343"/>
      <c r="V343"/>
      <c r="W343"/>
      <c r="X343"/>
    </row>
    <row r="344" spans="1:24" s="4" customFormat="1" x14ac:dyDescent="0.45">
      <c r="A344" s="3"/>
      <c r="B344" s="3"/>
      <c r="C344" s="3"/>
      <c r="D344" s="3"/>
      <c r="E344" s="3"/>
      <c r="F344" s="16"/>
      <c r="G344" s="32"/>
      <c r="H344" s="115"/>
      <c r="I344" s="2"/>
      <c r="J344" s="2"/>
      <c r="K344" s="2"/>
      <c r="L344" s="21"/>
      <c r="M344" s="96"/>
      <c r="N344" s="2"/>
      <c r="O344" s="2"/>
      <c r="P344" s="2"/>
      <c r="Q344" s="2"/>
      <c r="R344"/>
      <c r="S344"/>
      <c r="T344"/>
      <c r="U344"/>
      <c r="V344"/>
      <c r="W344"/>
      <c r="X344"/>
    </row>
    <row r="345" spans="1:24" s="4" customFormat="1" x14ac:dyDescent="0.45">
      <c r="A345" s="3"/>
      <c r="B345" s="3"/>
      <c r="C345" s="3"/>
      <c r="D345" s="3"/>
      <c r="E345" s="3"/>
      <c r="F345" s="16"/>
      <c r="G345" s="32"/>
      <c r="H345" s="115"/>
      <c r="I345" s="2"/>
      <c r="J345" s="2"/>
      <c r="K345" s="2"/>
      <c r="L345" s="21"/>
      <c r="M345" s="96"/>
      <c r="N345" s="2"/>
      <c r="O345" s="2"/>
      <c r="P345" s="2"/>
      <c r="Q345" s="2"/>
      <c r="R345"/>
      <c r="S345"/>
      <c r="T345"/>
      <c r="U345"/>
      <c r="V345"/>
      <c r="W345"/>
      <c r="X345"/>
    </row>
    <row r="346" spans="1:24" s="4" customFormat="1" x14ac:dyDescent="0.45">
      <c r="A346" s="3"/>
      <c r="B346" s="3"/>
      <c r="C346" s="3"/>
      <c r="D346" s="3"/>
      <c r="E346" s="3"/>
      <c r="F346" s="16"/>
      <c r="G346" s="32"/>
      <c r="H346" s="115"/>
      <c r="I346" s="2"/>
      <c r="J346" s="2"/>
      <c r="K346" s="2"/>
      <c r="L346" s="21"/>
      <c r="M346" s="96"/>
      <c r="N346" s="2"/>
      <c r="O346" s="2"/>
      <c r="P346" s="2"/>
      <c r="Q346" s="2"/>
      <c r="R346"/>
      <c r="S346"/>
      <c r="T346"/>
      <c r="U346"/>
      <c r="V346"/>
      <c r="W346"/>
      <c r="X346"/>
    </row>
    <row r="347" spans="1:24" s="4" customFormat="1" x14ac:dyDescent="0.45">
      <c r="A347" s="3"/>
      <c r="B347" s="3"/>
      <c r="C347" s="3"/>
      <c r="D347" s="3"/>
      <c r="E347" s="3"/>
      <c r="F347" s="16"/>
      <c r="G347" s="32"/>
      <c r="H347" s="115"/>
      <c r="I347" s="2"/>
      <c r="J347" s="2"/>
      <c r="K347" s="2"/>
      <c r="L347" s="21"/>
      <c r="M347" s="96"/>
      <c r="N347" s="2"/>
      <c r="O347" s="2"/>
      <c r="P347" s="2"/>
      <c r="Q347" s="2"/>
      <c r="R347"/>
      <c r="S347"/>
      <c r="T347"/>
      <c r="U347"/>
      <c r="V347"/>
      <c r="W347"/>
      <c r="X347"/>
    </row>
    <row r="348" spans="1:24" s="4" customFormat="1" x14ac:dyDescent="0.45">
      <c r="A348" s="3"/>
      <c r="B348" s="3"/>
      <c r="C348" s="3"/>
      <c r="D348" s="3"/>
      <c r="E348" s="3"/>
      <c r="F348" s="16"/>
      <c r="G348" s="32"/>
      <c r="H348" s="115"/>
      <c r="I348" s="2"/>
      <c r="J348" s="2"/>
      <c r="K348" s="2"/>
      <c r="L348" s="21"/>
      <c r="M348" s="96"/>
      <c r="N348" s="2"/>
      <c r="O348" s="2"/>
      <c r="P348" s="2"/>
      <c r="Q348" s="2"/>
      <c r="R348"/>
      <c r="S348"/>
      <c r="T348"/>
      <c r="U348"/>
      <c r="V348"/>
      <c r="W348"/>
      <c r="X348"/>
    </row>
    <row r="349" spans="1:24" s="4" customFormat="1" x14ac:dyDescent="0.45">
      <c r="A349" s="3"/>
      <c r="B349" s="3"/>
      <c r="C349" s="3"/>
      <c r="D349" s="3"/>
      <c r="E349" s="3"/>
      <c r="F349" s="16"/>
      <c r="G349" s="32"/>
      <c r="H349" s="115"/>
      <c r="I349" s="2"/>
      <c r="J349" s="2"/>
      <c r="K349" s="2"/>
      <c r="L349" s="21"/>
      <c r="M349" s="96"/>
      <c r="N349" s="2"/>
      <c r="O349" s="2"/>
      <c r="P349" s="2"/>
      <c r="Q349" s="2"/>
      <c r="R349"/>
      <c r="S349"/>
      <c r="T349"/>
      <c r="U349"/>
      <c r="V349"/>
      <c r="W349"/>
      <c r="X349"/>
    </row>
    <row r="350" spans="1:24" s="4" customFormat="1" x14ac:dyDescent="0.45">
      <c r="A350" s="3"/>
      <c r="B350" s="3"/>
      <c r="C350" s="3"/>
      <c r="D350" s="3"/>
      <c r="E350" s="3"/>
      <c r="F350" s="16"/>
      <c r="G350" s="32"/>
      <c r="H350" s="115"/>
      <c r="I350" s="2"/>
      <c r="J350" s="2"/>
      <c r="K350" s="2"/>
      <c r="L350" s="21"/>
      <c r="M350" s="96"/>
      <c r="N350" s="2"/>
      <c r="O350" s="2"/>
      <c r="P350" s="2"/>
      <c r="Q350" s="2"/>
      <c r="R350"/>
      <c r="S350"/>
      <c r="T350"/>
      <c r="U350"/>
      <c r="V350"/>
      <c r="W350"/>
      <c r="X350"/>
    </row>
    <row r="351" spans="1:24" s="4" customFormat="1" x14ac:dyDescent="0.45">
      <c r="A351" s="3"/>
      <c r="B351" s="3"/>
      <c r="C351" s="3"/>
      <c r="D351" s="3"/>
      <c r="E351" s="3"/>
      <c r="F351" s="16"/>
      <c r="G351" s="32"/>
      <c r="H351" s="115"/>
      <c r="I351" s="2"/>
      <c r="J351" s="2"/>
      <c r="K351" s="2"/>
      <c r="L351" s="21"/>
      <c r="M351" s="96"/>
      <c r="N351" s="2"/>
      <c r="O351" s="2"/>
      <c r="P351" s="2"/>
      <c r="Q351" s="2"/>
      <c r="R351"/>
      <c r="S351"/>
      <c r="T351"/>
      <c r="U351"/>
      <c r="V351"/>
      <c r="W351"/>
      <c r="X351"/>
    </row>
    <row r="352" spans="1:24" s="4" customFormat="1" x14ac:dyDescent="0.45">
      <c r="A352" s="3"/>
      <c r="B352" s="3"/>
      <c r="C352" s="3"/>
      <c r="D352" s="3"/>
      <c r="E352" s="3"/>
      <c r="F352" s="16"/>
      <c r="G352" s="32"/>
      <c r="H352" s="115"/>
      <c r="I352" s="2"/>
      <c r="J352" s="2"/>
      <c r="K352" s="2"/>
      <c r="L352" s="21"/>
      <c r="M352" s="96"/>
      <c r="N352" s="2"/>
      <c r="O352" s="2"/>
      <c r="P352" s="2"/>
      <c r="Q352" s="2"/>
      <c r="R352"/>
      <c r="S352"/>
      <c r="T352"/>
      <c r="U352"/>
      <c r="V352"/>
      <c r="W352"/>
      <c r="X352"/>
    </row>
    <row r="353" spans="1:24" s="4" customFormat="1" x14ac:dyDescent="0.45">
      <c r="A353" s="3"/>
      <c r="B353" s="3"/>
      <c r="C353" s="3"/>
      <c r="D353" s="3"/>
      <c r="E353" s="3"/>
      <c r="F353" s="16"/>
      <c r="G353" s="32"/>
      <c r="H353" s="115"/>
      <c r="I353" s="2"/>
      <c r="J353" s="2"/>
      <c r="K353" s="2"/>
      <c r="L353" s="21"/>
      <c r="M353" s="96"/>
      <c r="N353" s="2"/>
      <c r="O353" s="2"/>
      <c r="P353" s="2"/>
      <c r="Q353" s="2"/>
      <c r="R353"/>
      <c r="S353"/>
      <c r="T353"/>
      <c r="U353"/>
      <c r="V353"/>
      <c r="W353"/>
      <c r="X353"/>
    </row>
    <row r="354" spans="1:24" s="4" customFormat="1" x14ac:dyDescent="0.45">
      <c r="A354" s="3"/>
      <c r="B354" s="3"/>
      <c r="C354" s="3"/>
      <c r="D354" s="3"/>
      <c r="E354" s="3"/>
      <c r="F354" s="16"/>
      <c r="G354" s="32"/>
      <c r="H354" s="115"/>
      <c r="I354" s="2"/>
      <c r="J354" s="2"/>
      <c r="K354" s="2"/>
      <c r="L354" s="21"/>
      <c r="M354" s="96"/>
      <c r="N354" s="2"/>
      <c r="O354" s="2"/>
      <c r="P354" s="2"/>
      <c r="Q354" s="2"/>
      <c r="R354"/>
      <c r="S354"/>
      <c r="T354"/>
      <c r="U354"/>
      <c r="V354"/>
      <c r="W354"/>
      <c r="X354"/>
    </row>
    <row r="355" spans="1:24" s="4" customFormat="1" x14ac:dyDescent="0.45">
      <c r="A355" s="3"/>
      <c r="B355" s="3"/>
      <c r="C355" s="3"/>
      <c r="D355" s="3"/>
      <c r="E355" s="3"/>
      <c r="F355" s="16"/>
      <c r="G355" s="32"/>
      <c r="H355" s="115"/>
      <c r="I355" s="2"/>
      <c r="J355" s="2"/>
      <c r="K355" s="2"/>
      <c r="L355" s="21"/>
      <c r="M355" s="96"/>
      <c r="N355" s="2"/>
      <c r="O355" s="2"/>
      <c r="P355" s="2"/>
      <c r="Q355" s="2"/>
      <c r="R355"/>
      <c r="S355"/>
      <c r="T355"/>
      <c r="U355"/>
      <c r="V355"/>
      <c r="W355"/>
      <c r="X355"/>
    </row>
    <row r="356" spans="1:24" s="4" customFormat="1" x14ac:dyDescent="0.45">
      <c r="A356" s="3"/>
      <c r="B356" s="3"/>
      <c r="C356" s="3"/>
      <c r="D356" s="3"/>
      <c r="E356" s="3"/>
      <c r="F356" s="16"/>
      <c r="G356" s="32"/>
      <c r="H356" s="115"/>
      <c r="I356" s="2"/>
      <c r="J356" s="2"/>
      <c r="K356" s="2"/>
      <c r="L356" s="21"/>
      <c r="M356" s="96"/>
      <c r="N356" s="2"/>
      <c r="O356" s="2"/>
      <c r="P356" s="2"/>
      <c r="Q356" s="2"/>
      <c r="R356"/>
      <c r="S356"/>
      <c r="T356"/>
      <c r="U356"/>
      <c r="V356"/>
      <c r="W356" s="128"/>
    </row>
    <row r="357" spans="1:24" s="4" customFormat="1" x14ac:dyDescent="0.45">
      <c r="A357" s="3"/>
      <c r="B357" s="3"/>
      <c r="C357" s="3"/>
      <c r="D357" s="3"/>
      <c r="E357" s="3"/>
      <c r="F357" s="16"/>
      <c r="G357" s="32"/>
      <c r="H357" s="115"/>
      <c r="I357" s="2"/>
      <c r="J357" s="2"/>
      <c r="K357" s="2"/>
      <c r="L357" s="21"/>
      <c r="M357" s="96"/>
      <c r="N357" s="2"/>
      <c r="O357" s="2"/>
      <c r="P357" s="2"/>
      <c r="Q357" s="2"/>
      <c r="R357"/>
      <c r="S357"/>
      <c r="T357"/>
      <c r="U357"/>
      <c r="V357"/>
      <c r="W357" s="128"/>
    </row>
    <row r="358" spans="1:24" s="4" customFormat="1" x14ac:dyDescent="0.45">
      <c r="A358" s="3"/>
      <c r="B358" s="3"/>
      <c r="C358" s="3"/>
      <c r="D358" s="3"/>
      <c r="E358" s="3"/>
      <c r="F358" s="16"/>
      <c r="G358" s="32"/>
      <c r="H358" s="115"/>
      <c r="I358" s="2"/>
      <c r="J358" s="2"/>
      <c r="K358" s="2"/>
      <c r="L358" s="21"/>
      <c r="M358" s="96"/>
      <c r="N358" s="2"/>
      <c r="O358" s="2"/>
      <c r="P358" s="2"/>
      <c r="Q358" s="2"/>
      <c r="R358"/>
      <c r="S358"/>
      <c r="T358"/>
      <c r="U358"/>
      <c r="V358"/>
      <c r="W358" s="128"/>
    </row>
    <row r="359" spans="1:24" s="4" customFormat="1" x14ac:dyDescent="0.45">
      <c r="A359" s="3"/>
      <c r="B359" s="3"/>
      <c r="C359" s="3"/>
      <c r="D359" s="3"/>
      <c r="E359" s="3"/>
      <c r="F359" s="16"/>
      <c r="G359" s="32"/>
      <c r="H359" s="115"/>
      <c r="I359" s="2"/>
      <c r="J359" s="2"/>
      <c r="K359" s="2"/>
      <c r="L359" s="21"/>
      <c r="M359" s="96"/>
      <c r="N359" s="2"/>
      <c r="O359" s="2"/>
      <c r="P359" s="2"/>
      <c r="Q359" s="2"/>
      <c r="R359"/>
      <c r="S359"/>
      <c r="T359"/>
      <c r="U359"/>
      <c r="V359"/>
      <c r="W359" s="128"/>
    </row>
    <row r="360" spans="1:24" s="4" customFormat="1" x14ac:dyDescent="0.45">
      <c r="A360" s="3"/>
      <c r="B360" s="3"/>
      <c r="C360" s="3"/>
      <c r="D360" s="3"/>
      <c r="E360" s="3"/>
      <c r="F360" s="16"/>
      <c r="G360" s="32"/>
      <c r="H360" s="115"/>
      <c r="I360" s="2"/>
      <c r="J360" s="2"/>
      <c r="K360" s="2"/>
      <c r="L360" s="21"/>
      <c r="M360" s="96"/>
      <c r="N360" s="2"/>
      <c r="O360" s="2"/>
      <c r="P360" s="2"/>
      <c r="Q360" s="2"/>
      <c r="R360"/>
      <c r="S360"/>
      <c r="T360"/>
      <c r="U360"/>
      <c r="V360"/>
      <c r="W360" s="128"/>
    </row>
    <row r="361" spans="1:24" s="4" customFormat="1" x14ac:dyDescent="0.45">
      <c r="A361" s="3"/>
      <c r="B361" s="3"/>
      <c r="C361" s="3"/>
      <c r="D361" s="3"/>
      <c r="E361" s="3"/>
      <c r="F361" s="16"/>
      <c r="G361" s="32"/>
      <c r="H361" s="115"/>
      <c r="I361" s="2"/>
      <c r="J361" s="2"/>
      <c r="K361" s="2"/>
      <c r="L361" s="21"/>
      <c r="M361" s="96"/>
      <c r="N361" s="2"/>
      <c r="O361" s="2"/>
      <c r="P361" s="2"/>
      <c r="Q361" s="2"/>
      <c r="R361"/>
      <c r="S361"/>
      <c r="T361"/>
      <c r="U361"/>
      <c r="V361"/>
      <c r="W361" s="128"/>
    </row>
    <row r="362" spans="1:24" s="4" customFormat="1" x14ac:dyDescent="0.45">
      <c r="A362" s="3"/>
      <c r="B362" s="3"/>
      <c r="C362" s="3"/>
      <c r="D362" s="3"/>
      <c r="E362" s="3"/>
      <c r="F362" s="16"/>
      <c r="G362" s="32"/>
      <c r="H362" s="115"/>
      <c r="I362" s="2"/>
      <c r="J362" s="2"/>
      <c r="K362" s="2"/>
      <c r="L362" s="21"/>
      <c r="M362" s="96"/>
      <c r="N362" s="2"/>
      <c r="O362" s="2"/>
      <c r="P362" s="2"/>
      <c r="Q362" s="2"/>
      <c r="R362"/>
      <c r="S362"/>
      <c r="T362"/>
      <c r="U362"/>
      <c r="V362"/>
      <c r="W362" s="128"/>
    </row>
    <row r="363" spans="1:24" s="4" customFormat="1" x14ac:dyDescent="0.45">
      <c r="A363" s="3"/>
      <c r="B363" s="3"/>
      <c r="C363" s="3"/>
      <c r="D363" s="3"/>
      <c r="E363" s="3"/>
      <c r="F363" s="16"/>
      <c r="G363" s="32"/>
      <c r="H363" s="115"/>
      <c r="I363" s="2"/>
      <c r="J363" s="2"/>
      <c r="K363" s="2"/>
      <c r="L363" s="21"/>
      <c r="M363" s="96"/>
      <c r="N363" s="2"/>
      <c r="O363" s="2"/>
      <c r="P363" s="2"/>
      <c r="Q363" s="2"/>
      <c r="R363"/>
      <c r="S363"/>
      <c r="T363"/>
      <c r="U363"/>
      <c r="V363"/>
      <c r="W363" s="128"/>
    </row>
    <row r="364" spans="1:24" s="4" customFormat="1" x14ac:dyDescent="0.45">
      <c r="A364" s="3"/>
      <c r="B364" s="3"/>
      <c r="C364" s="3"/>
      <c r="D364" s="3"/>
      <c r="E364" s="3"/>
      <c r="F364" s="16"/>
      <c r="G364" s="32"/>
      <c r="H364" s="115"/>
      <c r="I364" s="2"/>
      <c r="J364" s="2"/>
      <c r="K364" s="2"/>
      <c r="L364" s="21"/>
      <c r="M364" s="96"/>
      <c r="N364" s="2"/>
      <c r="O364" s="2"/>
      <c r="P364" s="2"/>
      <c r="Q364" s="2"/>
      <c r="R364"/>
      <c r="S364"/>
      <c r="T364"/>
      <c r="U364"/>
      <c r="V364"/>
      <c r="W364" s="128"/>
    </row>
    <row r="365" spans="1:24" s="4" customFormat="1" x14ac:dyDescent="0.45">
      <c r="A365" s="3"/>
      <c r="B365" s="3"/>
      <c r="C365" s="3"/>
      <c r="D365" s="3"/>
      <c r="E365" s="3"/>
      <c r="F365" s="16"/>
      <c r="G365" s="32"/>
      <c r="H365" s="115"/>
      <c r="I365" s="2"/>
      <c r="J365" s="2"/>
      <c r="K365" s="2"/>
      <c r="L365" s="21"/>
      <c r="M365" s="96"/>
      <c r="N365" s="2"/>
      <c r="O365" s="2"/>
      <c r="P365" s="2"/>
      <c r="Q365" s="2"/>
      <c r="R365"/>
      <c r="S365"/>
      <c r="T365"/>
      <c r="U365"/>
      <c r="V365"/>
      <c r="W365" s="128"/>
    </row>
    <row r="366" spans="1:24" s="4" customFormat="1" x14ac:dyDescent="0.45">
      <c r="A366" s="3"/>
      <c r="B366" s="3"/>
      <c r="C366" s="3"/>
      <c r="D366" s="3"/>
      <c r="E366" s="3"/>
      <c r="F366" s="16"/>
      <c r="G366" s="32"/>
      <c r="H366" s="115"/>
      <c r="I366" s="2"/>
      <c r="J366" s="2"/>
      <c r="K366" s="2"/>
      <c r="L366" s="21"/>
      <c r="M366" s="96"/>
      <c r="N366" s="2"/>
      <c r="O366" s="2"/>
      <c r="P366" s="2"/>
      <c r="Q366" s="2"/>
      <c r="R366"/>
      <c r="S366"/>
      <c r="T366"/>
      <c r="U366"/>
      <c r="V366"/>
      <c r="W366" s="128"/>
    </row>
    <row r="367" spans="1:24" s="4" customFormat="1" x14ac:dyDescent="0.45">
      <c r="A367" s="3"/>
      <c r="B367" s="3"/>
      <c r="C367" s="3"/>
      <c r="D367" s="3"/>
      <c r="E367" s="3"/>
      <c r="F367" s="16"/>
      <c r="G367" s="32"/>
      <c r="H367" s="115"/>
      <c r="I367" s="2"/>
      <c r="J367" s="2"/>
      <c r="K367" s="2"/>
      <c r="L367" s="21"/>
      <c r="M367" s="96"/>
      <c r="N367" s="2"/>
      <c r="O367" s="2"/>
      <c r="P367" s="2"/>
      <c r="Q367" s="2"/>
      <c r="R367"/>
      <c r="S367"/>
      <c r="T367"/>
      <c r="U367"/>
      <c r="V367"/>
      <c r="W367" s="128"/>
    </row>
    <row r="368" spans="1:24" s="4" customFormat="1" x14ac:dyDescent="0.45">
      <c r="A368" s="3"/>
      <c r="B368" s="3"/>
      <c r="C368" s="3"/>
      <c r="D368" s="3"/>
      <c r="E368" s="3"/>
      <c r="F368" s="16"/>
      <c r="G368" s="32"/>
      <c r="H368" s="115"/>
      <c r="I368" s="2"/>
      <c r="J368" s="2"/>
      <c r="K368" s="2"/>
      <c r="L368" s="21"/>
      <c r="M368" s="96"/>
      <c r="N368" s="2"/>
      <c r="O368" s="2"/>
      <c r="P368" s="2"/>
      <c r="Q368" s="2"/>
      <c r="R368"/>
      <c r="S368"/>
      <c r="T368"/>
      <c r="U368"/>
      <c r="V368"/>
      <c r="W368" s="128"/>
    </row>
    <row r="369" spans="1:23" s="4" customFormat="1" x14ac:dyDescent="0.45">
      <c r="A369" s="3"/>
      <c r="B369" s="3"/>
      <c r="C369" s="3"/>
      <c r="D369" s="3"/>
      <c r="E369" s="3"/>
      <c r="F369" s="16"/>
      <c r="G369" s="32"/>
      <c r="H369" s="115"/>
      <c r="I369" s="2"/>
      <c r="J369" s="2"/>
      <c r="K369" s="2"/>
      <c r="L369" s="21"/>
      <c r="M369" s="96"/>
      <c r="N369" s="2"/>
      <c r="O369" s="2"/>
      <c r="P369" s="2"/>
      <c r="Q369" s="2"/>
      <c r="R369"/>
      <c r="S369"/>
      <c r="T369"/>
      <c r="U369"/>
      <c r="V369"/>
      <c r="W369" s="128"/>
    </row>
    <row r="370" spans="1:23" s="4" customFormat="1" x14ac:dyDescent="0.45">
      <c r="A370" s="3"/>
      <c r="B370" s="3"/>
      <c r="C370" s="3"/>
      <c r="D370" s="3"/>
      <c r="E370" s="3"/>
      <c r="F370" s="16"/>
      <c r="G370" s="32"/>
      <c r="H370" s="115"/>
      <c r="I370" s="2"/>
      <c r="J370" s="2"/>
      <c r="K370" s="2"/>
      <c r="L370" s="21"/>
      <c r="M370" s="96"/>
      <c r="N370" s="2"/>
      <c r="O370" s="2"/>
      <c r="P370" s="2"/>
      <c r="Q370" s="2"/>
      <c r="R370"/>
      <c r="S370"/>
      <c r="T370"/>
      <c r="U370"/>
      <c r="V370"/>
      <c r="W370" s="128"/>
    </row>
    <row r="371" spans="1:23" s="4" customFormat="1" x14ac:dyDescent="0.45">
      <c r="A371" s="3"/>
      <c r="B371" s="3"/>
      <c r="C371" s="3"/>
      <c r="D371" s="3"/>
      <c r="E371" s="3"/>
      <c r="F371" s="16"/>
      <c r="G371" s="32"/>
      <c r="H371" s="115"/>
      <c r="I371" s="2"/>
      <c r="J371" s="2"/>
      <c r="K371" s="2"/>
      <c r="L371" s="21"/>
      <c r="M371" s="96"/>
      <c r="N371" s="2"/>
      <c r="O371" s="2"/>
      <c r="P371" s="2"/>
      <c r="Q371" s="2"/>
      <c r="R371"/>
      <c r="S371"/>
      <c r="T371"/>
      <c r="U371"/>
      <c r="V371"/>
      <c r="W371" s="128"/>
    </row>
    <row r="372" spans="1:23" s="4" customFormat="1" x14ac:dyDescent="0.45">
      <c r="A372" s="3"/>
      <c r="B372" s="3"/>
      <c r="C372" s="3"/>
      <c r="D372" s="3"/>
      <c r="E372" s="3"/>
      <c r="F372" s="16"/>
      <c r="G372" s="32"/>
      <c r="H372" s="115"/>
      <c r="I372" s="2"/>
      <c r="J372" s="2"/>
      <c r="K372" s="2"/>
      <c r="L372" s="21"/>
      <c r="M372" s="96"/>
      <c r="N372" s="2"/>
      <c r="O372" s="2"/>
      <c r="P372" s="2"/>
      <c r="Q372" s="2"/>
      <c r="R372"/>
      <c r="S372"/>
      <c r="T372"/>
      <c r="U372"/>
      <c r="V372"/>
      <c r="W372" s="128"/>
    </row>
    <row r="373" spans="1:23" s="4" customFormat="1" x14ac:dyDescent="0.45">
      <c r="A373" s="3"/>
      <c r="B373" s="3"/>
      <c r="C373" s="3"/>
      <c r="D373" s="3"/>
      <c r="E373" s="3"/>
      <c r="F373" s="16"/>
      <c r="G373" s="32"/>
      <c r="H373" s="115"/>
      <c r="I373" s="2"/>
      <c r="J373" s="2"/>
      <c r="K373" s="2"/>
      <c r="L373" s="21"/>
      <c r="M373" s="96"/>
      <c r="N373" s="2"/>
      <c r="O373" s="2"/>
      <c r="P373" s="2"/>
      <c r="Q373" s="2"/>
      <c r="R373"/>
      <c r="S373"/>
      <c r="T373"/>
      <c r="U373"/>
      <c r="V373"/>
      <c r="W373" s="128"/>
    </row>
    <row r="374" spans="1:23" s="4" customFormat="1" x14ac:dyDescent="0.45">
      <c r="A374" s="3"/>
      <c r="B374" s="3"/>
      <c r="C374" s="3"/>
      <c r="D374" s="3"/>
      <c r="E374" s="3"/>
      <c r="F374" s="16"/>
      <c r="G374" s="32"/>
      <c r="H374" s="115"/>
      <c r="I374" s="2"/>
      <c r="J374" s="2"/>
      <c r="K374" s="2"/>
      <c r="L374" s="21"/>
      <c r="M374" s="96"/>
      <c r="N374" s="2"/>
      <c r="O374" s="2"/>
      <c r="P374" s="2"/>
      <c r="Q374" s="2"/>
      <c r="R374"/>
      <c r="S374"/>
      <c r="T374"/>
      <c r="U374"/>
      <c r="V374"/>
      <c r="W374" s="128"/>
    </row>
    <row r="375" spans="1:23" s="4" customFormat="1" x14ac:dyDescent="0.45">
      <c r="A375" s="3"/>
      <c r="B375" s="3"/>
      <c r="C375" s="3"/>
      <c r="D375" s="3"/>
      <c r="E375" s="3"/>
      <c r="F375" s="16"/>
      <c r="G375" s="32"/>
      <c r="H375" s="115"/>
      <c r="I375" s="2"/>
      <c r="J375" s="2"/>
      <c r="K375" s="2"/>
      <c r="L375" s="21"/>
      <c r="M375" s="96"/>
      <c r="N375" s="2"/>
      <c r="O375" s="2"/>
      <c r="P375" s="2"/>
      <c r="Q375" s="2"/>
      <c r="R375"/>
      <c r="S375"/>
      <c r="T375"/>
      <c r="U375"/>
      <c r="V375"/>
      <c r="W375" s="128"/>
    </row>
    <row r="376" spans="1:23" s="4" customFormat="1" x14ac:dyDescent="0.45">
      <c r="A376" s="3"/>
      <c r="B376" s="3"/>
      <c r="C376" s="3"/>
      <c r="D376" s="3"/>
      <c r="E376" s="3"/>
      <c r="F376" s="16"/>
      <c r="G376" s="32"/>
      <c r="H376" s="115"/>
      <c r="I376" s="2"/>
      <c r="J376" s="2"/>
      <c r="K376" s="2"/>
      <c r="L376" s="21"/>
      <c r="M376" s="96"/>
      <c r="N376" s="2"/>
      <c r="O376" s="2"/>
      <c r="P376" s="2"/>
      <c r="Q376" s="2"/>
      <c r="R376"/>
      <c r="S376"/>
      <c r="T376"/>
      <c r="U376"/>
      <c r="V376"/>
      <c r="W376" s="128"/>
    </row>
    <row r="377" spans="1:23" s="4" customFormat="1" x14ac:dyDescent="0.45">
      <c r="A377" s="3"/>
      <c r="B377" s="3"/>
      <c r="C377" s="3"/>
      <c r="D377" s="3"/>
      <c r="E377" s="3"/>
      <c r="F377" s="16"/>
      <c r="G377" s="32"/>
      <c r="H377" s="115"/>
      <c r="I377" s="2"/>
      <c r="J377" s="2"/>
      <c r="K377" s="2"/>
      <c r="L377" s="21"/>
      <c r="M377" s="96"/>
      <c r="N377" s="2"/>
      <c r="O377" s="2"/>
      <c r="P377" s="2"/>
      <c r="Q377" s="2"/>
      <c r="R377"/>
      <c r="S377"/>
      <c r="T377"/>
      <c r="U377"/>
      <c r="V377"/>
      <c r="W377" s="128"/>
    </row>
    <row r="378" spans="1:23" s="4" customFormat="1" x14ac:dyDescent="0.45">
      <c r="A378" s="3"/>
      <c r="B378" s="3"/>
      <c r="C378" s="3"/>
      <c r="D378" s="3"/>
      <c r="E378" s="3"/>
      <c r="F378" s="16"/>
      <c r="G378" s="32"/>
      <c r="H378" s="115"/>
      <c r="I378" s="2"/>
      <c r="J378" s="2"/>
      <c r="K378" s="2"/>
      <c r="L378" s="21"/>
      <c r="M378" s="96"/>
      <c r="N378" s="2"/>
      <c r="O378" s="2"/>
      <c r="P378" s="2"/>
      <c r="Q378" s="2"/>
      <c r="R378"/>
      <c r="S378"/>
      <c r="T378"/>
      <c r="U378"/>
      <c r="V378"/>
      <c r="W378" s="128"/>
    </row>
    <row r="379" spans="1:23" s="4" customFormat="1" x14ac:dyDescent="0.45">
      <c r="A379" s="3"/>
      <c r="B379" s="3"/>
      <c r="C379" s="3"/>
      <c r="D379" s="3"/>
      <c r="E379" s="3"/>
      <c r="F379" s="16"/>
      <c r="G379" s="32"/>
      <c r="H379" s="115"/>
      <c r="I379" s="2"/>
      <c r="J379" s="2"/>
      <c r="K379" s="2"/>
      <c r="L379" s="21"/>
      <c r="M379" s="96"/>
      <c r="N379" s="2"/>
      <c r="O379" s="2"/>
      <c r="P379" s="2"/>
      <c r="Q379" s="2"/>
      <c r="R379"/>
      <c r="S379"/>
      <c r="T379"/>
      <c r="U379"/>
      <c r="V379"/>
      <c r="W379" s="128"/>
    </row>
    <row r="380" spans="1:23" s="4" customFormat="1" x14ac:dyDescent="0.45">
      <c r="A380" s="3"/>
      <c r="B380" s="3"/>
      <c r="C380" s="3"/>
      <c r="D380" s="3"/>
      <c r="E380" s="3"/>
      <c r="F380" s="16"/>
      <c r="G380" s="32"/>
      <c r="H380" s="115"/>
      <c r="I380" s="2"/>
      <c r="J380" s="2"/>
      <c r="K380" s="2"/>
      <c r="L380" s="21"/>
      <c r="M380" s="96"/>
      <c r="N380" s="2"/>
      <c r="O380" s="2"/>
      <c r="P380" s="2"/>
      <c r="Q380" s="2"/>
      <c r="R380"/>
      <c r="S380"/>
      <c r="T380"/>
      <c r="U380"/>
      <c r="V380"/>
      <c r="W380" s="128"/>
    </row>
    <row r="381" spans="1:23" s="4" customFormat="1" x14ac:dyDescent="0.45">
      <c r="A381" s="3"/>
      <c r="B381" s="3"/>
      <c r="C381" s="3"/>
      <c r="D381" s="3"/>
      <c r="E381" s="3"/>
      <c r="F381" s="16"/>
      <c r="G381" s="32"/>
      <c r="H381" s="115"/>
      <c r="I381" s="2"/>
      <c r="J381" s="2"/>
      <c r="K381" s="2"/>
      <c r="L381" s="21"/>
      <c r="M381" s="96"/>
      <c r="N381" s="2"/>
      <c r="O381" s="2"/>
      <c r="P381" s="2"/>
      <c r="Q381" s="2"/>
      <c r="R381"/>
      <c r="S381"/>
      <c r="T381"/>
      <c r="U381"/>
      <c r="V381"/>
      <c r="W381" s="128"/>
    </row>
    <row r="382" spans="1:23" s="4" customFormat="1" x14ac:dyDescent="0.45">
      <c r="A382" s="3"/>
      <c r="B382" s="3"/>
      <c r="C382" s="3"/>
      <c r="D382" s="3"/>
      <c r="E382" s="3"/>
      <c r="F382" s="16"/>
      <c r="G382" s="32"/>
      <c r="H382" s="115"/>
      <c r="I382" s="2"/>
      <c r="J382" s="2"/>
      <c r="K382" s="2"/>
      <c r="L382" s="21"/>
      <c r="M382" s="96"/>
      <c r="N382" s="2"/>
      <c r="O382" s="2"/>
      <c r="P382" s="2"/>
      <c r="Q382" s="2"/>
      <c r="R382"/>
      <c r="S382"/>
      <c r="T382"/>
      <c r="U382"/>
      <c r="V382"/>
      <c r="W382" s="128"/>
    </row>
    <row r="383" spans="1:23" s="4" customFormat="1" x14ac:dyDescent="0.45">
      <c r="A383" s="3"/>
      <c r="B383" s="3"/>
      <c r="C383" s="3"/>
      <c r="D383" s="3"/>
      <c r="E383" s="3"/>
      <c r="F383" s="16"/>
      <c r="G383" s="32"/>
      <c r="H383" s="115"/>
      <c r="I383" s="2"/>
      <c r="J383" s="2"/>
      <c r="K383" s="2"/>
      <c r="L383" s="21"/>
      <c r="M383" s="96"/>
      <c r="N383" s="2"/>
      <c r="O383" s="2"/>
      <c r="P383" s="2"/>
      <c r="Q383" s="2"/>
      <c r="R383"/>
      <c r="S383"/>
      <c r="T383"/>
      <c r="U383"/>
      <c r="V383"/>
      <c r="W383" s="128"/>
    </row>
    <row r="384" spans="1:23" s="4" customFormat="1" x14ac:dyDescent="0.45">
      <c r="A384" s="3"/>
      <c r="B384" s="3"/>
      <c r="C384" s="3"/>
      <c r="D384" s="3"/>
      <c r="E384" s="3"/>
      <c r="F384" s="16"/>
      <c r="G384" s="32"/>
      <c r="H384" s="115"/>
      <c r="I384" s="2"/>
      <c r="J384" s="2"/>
      <c r="K384" s="2"/>
      <c r="L384" s="21"/>
      <c r="M384" s="96"/>
      <c r="N384" s="2"/>
      <c r="O384" s="2"/>
      <c r="P384" s="2"/>
      <c r="Q384" s="2"/>
      <c r="R384"/>
      <c r="S384"/>
      <c r="T384"/>
      <c r="U384"/>
      <c r="V384"/>
      <c r="W384" s="128"/>
    </row>
    <row r="385" spans="1:23" s="4" customFormat="1" x14ac:dyDescent="0.45">
      <c r="A385" s="3"/>
      <c r="B385" s="3"/>
      <c r="C385" s="3"/>
      <c r="D385" s="3"/>
      <c r="E385" s="3"/>
      <c r="F385" s="16"/>
      <c r="G385" s="32"/>
      <c r="H385" s="115"/>
      <c r="I385" s="2"/>
      <c r="J385" s="2"/>
      <c r="K385" s="2"/>
      <c r="L385" s="21"/>
      <c r="M385" s="96"/>
      <c r="N385" s="2"/>
      <c r="O385" s="2"/>
      <c r="P385" s="2"/>
      <c r="Q385" s="2"/>
      <c r="R385"/>
      <c r="S385"/>
      <c r="T385"/>
      <c r="U385"/>
      <c r="V385"/>
      <c r="W385" s="128"/>
    </row>
    <row r="386" spans="1:23" s="4" customFormat="1" x14ac:dyDescent="0.45">
      <c r="A386" s="3"/>
      <c r="B386" s="3"/>
      <c r="C386" s="3"/>
      <c r="D386" s="3"/>
      <c r="E386" s="3"/>
      <c r="F386" s="16"/>
      <c r="G386" s="32"/>
      <c r="H386" s="115"/>
      <c r="I386" s="2"/>
      <c r="J386" s="2"/>
      <c r="K386" s="2"/>
      <c r="L386" s="21"/>
      <c r="M386" s="96"/>
      <c r="N386" s="2"/>
      <c r="O386" s="2"/>
      <c r="P386" s="2"/>
      <c r="Q386" s="2"/>
      <c r="R386"/>
      <c r="S386"/>
      <c r="T386"/>
      <c r="U386"/>
      <c r="V386"/>
      <c r="W386" s="128"/>
    </row>
    <row r="387" spans="1:23" s="4" customFormat="1" x14ac:dyDescent="0.45">
      <c r="A387" s="3"/>
      <c r="B387" s="3"/>
      <c r="C387" s="3"/>
      <c r="D387" s="3"/>
      <c r="E387" s="3"/>
      <c r="F387" s="16"/>
      <c r="G387" s="32"/>
      <c r="H387" s="115"/>
      <c r="I387" s="2"/>
      <c r="J387" s="2"/>
      <c r="K387" s="2"/>
      <c r="L387" s="21"/>
      <c r="M387" s="96"/>
      <c r="N387" s="2"/>
      <c r="O387" s="2"/>
      <c r="P387" s="2"/>
      <c r="Q387" s="2"/>
      <c r="R387"/>
      <c r="S387"/>
      <c r="T387"/>
      <c r="U387"/>
      <c r="V387"/>
      <c r="W387" s="128"/>
    </row>
    <row r="388" spans="1:23" s="4" customFormat="1" x14ac:dyDescent="0.45">
      <c r="A388" s="3"/>
      <c r="B388" s="3"/>
      <c r="C388" s="3"/>
      <c r="D388" s="3"/>
      <c r="E388" s="3"/>
      <c r="F388" s="16"/>
      <c r="G388" s="32"/>
      <c r="H388" s="115"/>
      <c r="I388" s="2"/>
      <c r="J388" s="2"/>
      <c r="K388" s="2"/>
      <c r="L388" s="21"/>
      <c r="M388" s="96"/>
      <c r="N388" s="2"/>
      <c r="O388" s="2"/>
      <c r="P388" s="2"/>
      <c r="Q388" s="2"/>
      <c r="R388"/>
      <c r="S388"/>
      <c r="T388"/>
      <c r="U388"/>
      <c r="V388"/>
      <c r="W388" s="128"/>
    </row>
    <row r="389" spans="1:23" s="4" customFormat="1" x14ac:dyDescent="0.45">
      <c r="A389" s="3"/>
      <c r="B389" s="3"/>
      <c r="C389" s="3"/>
      <c r="D389" s="3"/>
      <c r="E389" s="3"/>
      <c r="F389" s="16"/>
      <c r="G389" s="32"/>
      <c r="H389" s="115"/>
      <c r="I389" s="2"/>
      <c r="J389" s="2"/>
      <c r="K389" s="2"/>
      <c r="L389" s="21"/>
      <c r="M389" s="96"/>
      <c r="N389" s="2"/>
      <c r="O389" s="2"/>
      <c r="P389" s="2"/>
      <c r="Q389" s="2"/>
      <c r="R389"/>
      <c r="S389"/>
      <c r="T389"/>
      <c r="U389"/>
      <c r="V389"/>
      <c r="W389" s="128"/>
    </row>
    <row r="390" spans="1:23" s="4" customFormat="1" x14ac:dyDescent="0.45">
      <c r="A390" s="3"/>
      <c r="B390" s="3"/>
      <c r="C390" s="3"/>
      <c r="D390" s="3"/>
      <c r="E390" s="3"/>
      <c r="F390" s="16"/>
      <c r="G390" s="32"/>
      <c r="H390" s="115"/>
      <c r="I390" s="2"/>
      <c r="J390" s="2"/>
      <c r="K390" s="2"/>
      <c r="L390" s="21"/>
      <c r="M390" s="96"/>
      <c r="N390" s="2"/>
      <c r="O390" s="2"/>
      <c r="P390" s="2"/>
      <c r="Q390" s="2"/>
      <c r="R390"/>
      <c r="S390"/>
      <c r="T390"/>
      <c r="U390"/>
      <c r="V390"/>
      <c r="W390" s="128"/>
    </row>
    <row r="391" spans="1:23" s="4" customFormat="1" x14ac:dyDescent="0.45">
      <c r="A391" s="3"/>
      <c r="B391" s="3"/>
      <c r="C391" s="3"/>
      <c r="D391" s="3"/>
      <c r="E391" s="3"/>
      <c r="F391" s="16"/>
      <c r="G391" s="32"/>
      <c r="H391" s="115"/>
      <c r="I391" s="2"/>
      <c r="J391" s="2"/>
      <c r="K391" s="2"/>
      <c r="L391" s="21"/>
      <c r="M391" s="96"/>
      <c r="N391" s="2"/>
      <c r="O391" s="2"/>
      <c r="P391" s="2"/>
      <c r="Q391" s="2"/>
      <c r="R391"/>
      <c r="S391"/>
      <c r="T391"/>
      <c r="U391"/>
      <c r="V391"/>
      <c r="W391" s="128"/>
    </row>
    <row r="392" spans="1:23" s="4" customFormat="1" x14ac:dyDescent="0.45">
      <c r="A392" s="3"/>
      <c r="B392" s="3"/>
      <c r="C392" s="3"/>
      <c r="D392" s="3"/>
      <c r="E392" s="3"/>
      <c r="F392" s="16"/>
      <c r="G392" s="32"/>
      <c r="H392" s="115"/>
      <c r="I392" s="2"/>
      <c r="J392" s="2"/>
      <c r="K392" s="2"/>
      <c r="L392" s="21"/>
      <c r="M392" s="96"/>
      <c r="N392" s="2"/>
      <c r="O392" s="2"/>
      <c r="P392" s="2"/>
      <c r="Q392" s="2"/>
      <c r="R392"/>
      <c r="S392"/>
      <c r="T392"/>
      <c r="U392"/>
      <c r="V392"/>
      <c r="W392" s="128"/>
    </row>
    <row r="393" spans="1:23" s="4" customFormat="1" x14ac:dyDescent="0.45">
      <c r="A393" s="3"/>
      <c r="B393" s="3"/>
      <c r="C393" s="3"/>
      <c r="D393" s="3"/>
      <c r="E393" s="3"/>
      <c r="F393" s="16"/>
      <c r="G393" s="32"/>
      <c r="H393" s="115"/>
      <c r="I393" s="2"/>
      <c r="J393" s="2"/>
      <c r="K393" s="2"/>
      <c r="L393" s="21"/>
      <c r="M393" s="96"/>
      <c r="N393" s="2"/>
      <c r="O393" s="2"/>
      <c r="P393" s="2"/>
      <c r="Q393" s="2"/>
      <c r="R393"/>
      <c r="S393"/>
      <c r="T393"/>
      <c r="U393"/>
      <c r="V393"/>
      <c r="W393" s="128"/>
    </row>
    <row r="394" spans="1:23" s="4" customFormat="1" x14ac:dyDescent="0.45">
      <c r="A394" s="3"/>
      <c r="B394" s="3"/>
      <c r="C394" s="3"/>
      <c r="D394" s="3"/>
      <c r="E394" s="3"/>
      <c r="F394" s="16"/>
      <c r="G394" s="32"/>
      <c r="H394" s="115"/>
      <c r="I394" s="2"/>
      <c r="J394" s="2"/>
      <c r="K394" s="2"/>
      <c r="L394" s="21"/>
      <c r="M394" s="96"/>
      <c r="N394" s="2"/>
      <c r="O394" s="2"/>
      <c r="P394" s="2"/>
      <c r="Q394" s="2"/>
      <c r="R394"/>
      <c r="S394"/>
      <c r="T394"/>
      <c r="U394"/>
      <c r="V394"/>
      <c r="W394" s="128"/>
    </row>
    <row r="395" spans="1:23" s="4" customFormat="1" x14ac:dyDescent="0.45">
      <c r="A395" s="3"/>
      <c r="B395" s="3"/>
      <c r="C395" s="3"/>
      <c r="D395" s="3"/>
      <c r="E395" s="3"/>
      <c r="F395" s="16"/>
      <c r="G395" s="32"/>
      <c r="H395" s="115"/>
      <c r="I395" s="2"/>
      <c r="J395" s="2"/>
      <c r="K395" s="2"/>
      <c r="L395" s="21"/>
      <c r="M395" s="96"/>
      <c r="N395" s="2"/>
      <c r="O395" s="2"/>
      <c r="P395" s="2"/>
      <c r="Q395" s="2"/>
      <c r="R395"/>
      <c r="S395"/>
      <c r="T395"/>
      <c r="U395"/>
      <c r="V395"/>
      <c r="W395" s="128"/>
    </row>
    <row r="396" spans="1:23" s="4" customFormat="1" x14ac:dyDescent="0.45">
      <c r="A396" s="3"/>
      <c r="B396" s="3"/>
      <c r="C396" s="3"/>
      <c r="D396" s="3"/>
      <c r="E396" s="3"/>
      <c r="F396" s="16"/>
      <c r="G396" s="32"/>
      <c r="H396" s="115"/>
      <c r="I396" s="2"/>
      <c r="J396" s="2"/>
      <c r="K396" s="2"/>
      <c r="L396" s="21"/>
      <c r="M396" s="96"/>
      <c r="N396" s="2"/>
      <c r="O396" s="2"/>
      <c r="P396" s="2"/>
      <c r="Q396" s="2"/>
      <c r="R396"/>
      <c r="S396"/>
      <c r="T396"/>
      <c r="U396"/>
      <c r="V396"/>
      <c r="W396" s="128"/>
    </row>
    <row r="397" spans="1:23" s="4" customFormat="1" x14ac:dyDescent="0.45">
      <c r="A397" s="3"/>
      <c r="B397" s="3"/>
      <c r="C397" s="3"/>
      <c r="D397" s="3"/>
      <c r="E397" s="3"/>
      <c r="F397" s="16"/>
      <c r="G397" s="32"/>
      <c r="H397" s="115"/>
      <c r="I397" s="2"/>
      <c r="J397" s="2"/>
      <c r="K397" s="2"/>
      <c r="L397" s="21"/>
      <c r="M397" s="96"/>
      <c r="N397" s="2"/>
      <c r="O397" s="2"/>
      <c r="P397" s="2"/>
      <c r="Q397" s="2"/>
      <c r="R397"/>
      <c r="S397"/>
      <c r="T397"/>
      <c r="U397"/>
      <c r="V397"/>
      <c r="W397" s="128"/>
    </row>
    <row r="398" spans="1:23" s="4" customFormat="1" x14ac:dyDescent="0.45">
      <c r="A398" s="3"/>
      <c r="B398" s="3"/>
      <c r="C398" s="3"/>
      <c r="D398" s="3"/>
      <c r="E398" s="3"/>
      <c r="F398" s="16"/>
      <c r="G398" s="32"/>
      <c r="H398" s="115"/>
      <c r="I398" s="2"/>
      <c r="J398" s="2"/>
      <c r="K398" s="2"/>
      <c r="L398" s="21"/>
      <c r="M398" s="96"/>
      <c r="N398" s="2"/>
      <c r="O398" s="2"/>
      <c r="P398" s="2"/>
      <c r="Q398" s="2"/>
      <c r="R398"/>
      <c r="S398"/>
      <c r="T398"/>
      <c r="U398"/>
      <c r="V398"/>
      <c r="W398" s="128"/>
    </row>
    <row r="399" spans="1:23" s="4" customFormat="1" x14ac:dyDescent="0.45">
      <c r="A399" s="3"/>
      <c r="B399" s="3"/>
      <c r="C399" s="3"/>
      <c r="D399" s="3"/>
      <c r="E399" s="3"/>
      <c r="F399" s="16"/>
      <c r="G399" s="32"/>
      <c r="H399" s="115"/>
      <c r="I399" s="2"/>
      <c r="J399" s="2"/>
      <c r="K399" s="2"/>
      <c r="L399" s="21"/>
      <c r="M399" s="96"/>
      <c r="N399" s="2"/>
      <c r="O399" s="2"/>
      <c r="P399" s="2"/>
      <c r="Q399" s="2"/>
      <c r="R399"/>
      <c r="S399"/>
      <c r="T399"/>
      <c r="U399"/>
      <c r="V399"/>
      <c r="W399" s="128"/>
    </row>
    <row r="400" spans="1:23" s="4" customFormat="1" x14ac:dyDescent="0.45">
      <c r="A400" s="3"/>
      <c r="B400" s="3"/>
      <c r="C400" s="3"/>
      <c r="D400" s="3"/>
      <c r="E400" s="3"/>
      <c r="F400" s="16"/>
      <c r="G400" s="32"/>
      <c r="H400" s="115"/>
      <c r="I400" s="2"/>
      <c r="J400" s="2"/>
      <c r="K400" s="2"/>
      <c r="L400" s="21"/>
      <c r="M400" s="96"/>
      <c r="N400" s="2"/>
      <c r="O400" s="2"/>
      <c r="P400" s="2"/>
      <c r="Q400" s="2"/>
      <c r="R400"/>
      <c r="S400"/>
      <c r="T400"/>
      <c r="U400"/>
      <c r="V400"/>
      <c r="W400" s="128"/>
    </row>
    <row r="401" spans="1:23" s="4" customFormat="1" x14ac:dyDescent="0.45">
      <c r="A401" s="3"/>
      <c r="B401" s="3"/>
      <c r="C401" s="3"/>
      <c r="D401" s="3"/>
      <c r="E401" s="3"/>
      <c r="F401" s="16"/>
      <c r="G401" s="32"/>
      <c r="H401" s="115"/>
      <c r="I401" s="2"/>
      <c r="J401" s="2"/>
      <c r="K401" s="2"/>
      <c r="L401" s="21"/>
      <c r="M401" s="96"/>
      <c r="N401" s="2"/>
      <c r="O401" s="2"/>
      <c r="P401" s="2"/>
      <c r="Q401" s="2"/>
      <c r="R401"/>
      <c r="S401"/>
      <c r="T401"/>
      <c r="U401"/>
      <c r="V401"/>
      <c r="W401" s="128"/>
    </row>
    <row r="402" spans="1:23" s="4" customFormat="1" x14ac:dyDescent="0.45">
      <c r="A402" s="3"/>
      <c r="B402" s="3"/>
      <c r="C402" s="3"/>
      <c r="D402" s="3"/>
      <c r="E402" s="3"/>
      <c r="F402" s="16"/>
      <c r="G402" s="32"/>
      <c r="H402" s="115"/>
      <c r="I402" s="2"/>
      <c r="J402" s="2"/>
      <c r="K402" s="2"/>
      <c r="L402" s="21"/>
      <c r="M402" s="96"/>
      <c r="N402" s="2"/>
      <c r="O402" s="2"/>
      <c r="P402" s="2"/>
      <c r="Q402" s="2"/>
      <c r="R402"/>
      <c r="S402"/>
      <c r="T402"/>
      <c r="U402"/>
      <c r="V402"/>
      <c r="W402" s="128"/>
    </row>
    <row r="403" spans="1:23" s="4" customFormat="1" x14ac:dyDescent="0.45">
      <c r="A403" s="3"/>
      <c r="B403" s="3"/>
      <c r="C403" s="3"/>
      <c r="D403" s="3"/>
      <c r="E403" s="3"/>
      <c r="F403" s="16"/>
      <c r="G403" s="32"/>
      <c r="H403" s="115"/>
      <c r="I403" s="2"/>
      <c r="J403" s="2"/>
      <c r="K403" s="2"/>
      <c r="L403" s="21"/>
      <c r="M403" s="96"/>
      <c r="N403" s="2"/>
      <c r="O403" s="2"/>
      <c r="P403" s="2"/>
      <c r="Q403" s="2"/>
      <c r="R403"/>
      <c r="S403"/>
      <c r="T403"/>
      <c r="U403"/>
      <c r="V403"/>
      <c r="W403" s="128"/>
    </row>
    <row r="404" spans="1:23" s="4" customFormat="1" x14ac:dyDescent="0.45">
      <c r="A404" s="3"/>
      <c r="B404" s="3"/>
      <c r="C404" s="3"/>
      <c r="D404" s="3"/>
      <c r="E404" s="3"/>
      <c r="F404" s="16"/>
      <c r="G404" s="32"/>
      <c r="H404" s="115"/>
      <c r="I404" s="2"/>
      <c r="J404" s="2"/>
      <c r="K404" s="2"/>
      <c r="L404" s="21"/>
      <c r="M404" s="96"/>
      <c r="N404" s="2"/>
      <c r="O404" s="2"/>
      <c r="P404" s="2"/>
      <c r="Q404" s="2"/>
      <c r="R404"/>
      <c r="S404"/>
      <c r="T404"/>
      <c r="U404"/>
      <c r="V404"/>
      <c r="W404" s="128"/>
    </row>
    <row r="405" spans="1:23" s="4" customFormat="1" x14ac:dyDescent="0.45">
      <c r="A405" s="3"/>
      <c r="B405" s="3"/>
      <c r="C405" s="3"/>
      <c r="D405" s="3"/>
      <c r="E405" s="3"/>
      <c r="F405" s="16"/>
      <c r="G405" s="32"/>
      <c r="H405" s="115"/>
      <c r="I405" s="2"/>
      <c r="J405" s="2"/>
      <c r="K405" s="2"/>
      <c r="L405" s="21"/>
      <c r="M405" s="96"/>
      <c r="N405" s="2"/>
      <c r="O405" s="2"/>
      <c r="P405" s="2"/>
      <c r="Q405" s="2"/>
      <c r="R405"/>
      <c r="S405"/>
      <c r="T405"/>
      <c r="U405"/>
      <c r="V405"/>
      <c r="W405" s="128"/>
    </row>
    <row r="406" spans="1:23" s="4" customFormat="1" x14ac:dyDescent="0.45">
      <c r="A406" s="3"/>
      <c r="B406" s="3"/>
      <c r="C406" s="3"/>
      <c r="D406" s="3"/>
      <c r="E406" s="3"/>
      <c r="F406" s="16"/>
      <c r="G406" s="32"/>
      <c r="H406" s="115"/>
      <c r="I406" s="2"/>
      <c r="J406" s="2"/>
      <c r="K406" s="2"/>
      <c r="L406" s="21"/>
      <c r="M406" s="96"/>
      <c r="N406" s="2"/>
      <c r="O406" s="2"/>
      <c r="P406" s="2"/>
      <c r="Q406" s="2"/>
      <c r="R406"/>
      <c r="S406"/>
      <c r="T406"/>
      <c r="U406"/>
      <c r="V406"/>
      <c r="W406" s="128"/>
    </row>
    <row r="407" spans="1:23" s="4" customFormat="1" x14ac:dyDescent="0.45">
      <c r="A407" s="3"/>
      <c r="B407" s="3"/>
      <c r="C407" s="3"/>
      <c r="D407" s="3"/>
      <c r="E407" s="3"/>
      <c r="F407" s="16"/>
      <c r="G407" s="32"/>
      <c r="H407" s="115"/>
      <c r="I407" s="2"/>
      <c r="J407" s="2"/>
      <c r="K407" s="2"/>
      <c r="L407" s="21"/>
      <c r="M407" s="96"/>
      <c r="N407" s="2"/>
      <c r="O407" s="2"/>
      <c r="P407" s="2"/>
      <c r="Q407" s="2"/>
      <c r="R407"/>
      <c r="S407"/>
      <c r="T407"/>
      <c r="U407"/>
      <c r="V407"/>
      <c r="W407" s="128"/>
    </row>
    <row r="408" spans="1:23" s="4" customFormat="1" x14ac:dyDescent="0.45">
      <c r="A408" s="3"/>
      <c r="B408" s="3"/>
      <c r="C408" s="3"/>
      <c r="D408" s="3"/>
      <c r="E408" s="3"/>
      <c r="F408" s="16"/>
      <c r="G408" s="32"/>
      <c r="H408" s="115"/>
      <c r="I408" s="2"/>
      <c r="J408" s="2"/>
      <c r="K408" s="2"/>
      <c r="L408" s="21"/>
      <c r="M408" s="96"/>
      <c r="N408" s="2"/>
      <c r="O408" s="2"/>
      <c r="P408" s="2"/>
      <c r="Q408" s="2"/>
      <c r="R408"/>
      <c r="S408"/>
      <c r="T408"/>
      <c r="U408"/>
      <c r="V408"/>
      <c r="W408" s="128"/>
    </row>
    <row r="409" spans="1:23" s="4" customFormat="1" x14ac:dyDescent="0.45">
      <c r="A409" s="3"/>
      <c r="B409" s="3"/>
      <c r="C409" s="3"/>
      <c r="D409" s="3"/>
      <c r="E409" s="3"/>
      <c r="F409" s="16"/>
      <c r="G409" s="32"/>
      <c r="H409" s="115"/>
      <c r="I409" s="2"/>
      <c r="J409" s="2"/>
      <c r="K409" s="2"/>
      <c r="L409" s="21"/>
      <c r="M409" s="96"/>
      <c r="N409" s="2"/>
      <c r="O409" s="2"/>
      <c r="P409" s="2"/>
      <c r="Q409" s="2"/>
      <c r="R409"/>
      <c r="S409"/>
      <c r="T409"/>
      <c r="U409"/>
      <c r="V409"/>
      <c r="W409" s="128"/>
    </row>
    <row r="410" spans="1:23" s="4" customFormat="1" x14ac:dyDescent="0.45">
      <c r="A410" s="3"/>
      <c r="B410" s="3"/>
      <c r="C410" s="3"/>
      <c r="D410" s="3"/>
      <c r="E410" s="3"/>
      <c r="F410" s="16"/>
      <c r="G410" s="32"/>
      <c r="H410" s="115"/>
      <c r="I410" s="2"/>
      <c r="J410" s="2"/>
      <c r="K410" s="2"/>
      <c r="L410" s="21"/>
      <c r="M410" s="96"/>
      <c r="N410" s="2"/>
      <c r="O410" s="2"/>
      <c r="P410" s="2"/>
      <c r="Q410" s="2"/>
      <c r="R410"/>
      <c r="S410"/>
      <c r="T410"/>
      <c r="U410"/>
      <c r="V410"/>
      <c r="W410" s="128"/>
    </row>
    <row r="411" spans="1:23" s="4" customFormat="1" x14ac:dyDescent="0.45">
      <c r="A411" s="3"/>
      <c r="B411" s="3"/>
      <c r="C411" s="3"/>
      <c r="D411" s="3"/>
      <c r="E411" s="3"/>
      <c r="F411" s="16"/>
      <c r="G411" s="32"/>
      <c r="H411" s="115"/>
      <c r="I411" s="2"/>
      <c r="J411" s="2"/>
      <c r="K411" s="2"/>
      <c r="L411" s="21"/>
      <c r="M411" s="96"/>
      <c r="N411" s="2"/>
      <c r="O411" s="2"/>
      <c r="P411" s="2"/>
      <c r="Q411" s="2"/>
      <c r="R411"/>
      <c r="S411"/>
      <c r="T411"/>
      <c r="U411"/>
      <c r="V411"/>
      <c r="W411" s="128"/>
    </row>
    <row r="412" spans="1:23" s="4" customFormat="1" x14ac:dyDescent="0.45">
      <c r="A412" s="3"/>
      <c r="B412" s="3"/>
      <c r="C412" s="3"/>
      <c r="D412" s="3"/>
      <c r="E412" s="3"/>
      <c r="F412" s="16"/>
      <c r="G412" s="32"/>
      <c r="H412" s="115"/>
      <c r="I412" s="2"/>
      <c r="J412" s="2"/>
      <c r="K412" s="2"/>
      <c r="L412" s="21"/>
      <c r="M412" s="96"/>
      <c r="N412" s="2"/>
      <c r="O412" s="2"/>
      <c r="P412" s="2"/>
      <c r="Q412" s="2"/>
      <c r="R412"/>
      <c r="S412"/>
      <c r="T412"/>
      <c r="U412"/>
      <c r="V412"/>
      <c r="W412" s="128"/>
    </row>
    <row r="413" spans="1:23" s="4" customFormat="1" x14ac:dyDescent="0.45">
      <c r="A413" s="3"/>
      <c r="B413" s="3"/>
      <c r="C413" s="3"/>
      <c r="D413" s="3"/>
      <c r="E413" s="3"/>
      <c r="F413" s="16"/>
      <c r="G413" s="32"/>
      <c r="H413" s="115"/>
      <c r="I413" s="2"/>
      <c r="J413" s="2"/>
      <c r="K413" s="2"/>
      <c r="L413" s="21"/>
      <c r="M413" s="96"/>
      <c r="N413" s="2"/>
      <c r="O413" s="2"/>
      <c r="P413" s="2"/>
      <c r="Q413" s="2"/>
      <c r="R413"/>
      <c r="S413"/>
      <c r="T413"/>
      <c r="U413"/>
      <c r="V413"/>
      <c r="W413" s="128"/>
    </row>
    <row r="414" spans="1:23" s="4" customFormat="1" x14ac:dyDescent="0.45">
      <c r="A414" s="3"/>
      <c r="B414" s="3"/>
      <c r="C414" s="3"/>
      <c r="D414" s="3"/>
      <c r="E414" s="3"/>
      <c r="F414" s="16"/>
      <c r="G414" s="32"/>
      <c r="H414" s="115"/>
      <c r="I414" s="2"/>
      <c r="J414" s="2"/>
      <c r="K414" s="2"/>
      <c r="L414" s="21"/>
      <c r="M414" s="96"/>
      <c r="N414" s="2"/>
      <c r="O414" s="2"/>
      <c r="P414" s="2"/>
      <c r="Q414" s="2"/>
      <c r="R414"/>
      <c r="S414"/>
      <c r="T414"/>
      <c r="U414"/>
      <c r="V414"/>
      <c r="W414" s="128"/>
    </row>
    <row r="415" spans="1:23" s="4" customFormat="1" x14ac:dyDescent="0.45">
      <c r="A415" s="3"/>
      <c r="B415" s="3"/>
      <c r="C415" s="3"/>
      <c r="D415" s="3"/>
      <c r="E415" s="3"/>
      <c r="F415" s="16"/>
      <c r="G415" s="32"/>
      <c r="H415" s="115"/>
      <c r="I415" s="2"/>
      <c r="J415" s="2"/>
      <c r="K415" s="2"/>
      <c r="L415" s="21"/>
      <c r="M415" s="96"/>
      <c r="N415" s="2"/>
      <c r="O415" s="2"/>
      <c r="P415" s="2"/>
      <c r="Q415" s="2"/>
      <c r="R415"/>
      <c r="S415"/>
      <c r="T415"/>
      <c r="U415"/>
      <c r="V415"/>
      <c r="W415" s="128"/>
    </row>
    <row r="416" spans="1:23" s="4" customFormat="1" x14ac:dyDescent="0.45">
      <c r="A416" s="3"/>
      <c r="B416" s="3"/>
      <c r="C416" s="3"/>
      <c r="D416" s="3"/>
      <c r="E416" s="3"/>
      <c r="F416" s="16"/>
      <c r="G416" s="32"/>
      <c r="H416" s="115"/>
      <c r="I416" s="2"/>
      <c r="J416" s="2"/>
      <c r="K416" s="2"/>
      <c r="L416" s="21"/>
      <c r="M416" s="96"/>
      <c r="N416" s="2"/>
      <c r="O416" s="2"/>
      <c r="P416" s="2"/>
      <c r="Q416" s="2"/>
      <c r="R416"/>
      <c r="S416"/>
      <c r="T416"/>
      <c r="U416"/>
      <c r="V416"/>
      <c r="W416" s="128"/>
    </row>
    <row r="417" spans="1:23" s="4" customFormat="1" x14ac:dyDescent="0.45">
      <c r="A417" s="3"/>
      <c r="B417" s="3"/>
      <c r="C417" s="3"/>
      <c r="D417" s="3"/>
      <c r="E417" s="3"/>
      <c r="F417" s="16"/>
      <c r="G417" s="32"/>
      <c r="H417" s="115"/>
      <c r="I417" s="2"/>
      <c r="J417" s="2"/>
      <c r="K417" s="2"/>
      <c r="L417" s="21"/>
      <c r="M417" s="96"/>
      <c r="N417" s="2"/>
      <c r="O417" s="2"/>
      <c r="P417" s="2"/>
      <c r="Q417" s="2"/>
      <c r="R417"/>
      <c r="S417"/>
      <c r="T417"/>
      <c r="U417"/>
      <c r="V417"/>
      <c r="W417" s="128"/>
    </row>
    <row r="418" spans="1:23" s="4" customFormat="1" x14ac:dyDescent="0.45">
      <c r="A418" s="3"/>
      <c r="B418" s="3"/>
      <c r="C418" s="3"/>
      <c r="D418" s="3"/>
      <c r="E418" s="3"/>
      <c r="F418" s="16"/>
      <c r="G418" s="32"/>
      <c r="H418" s="115"/>
      <c r="I418" s="2"/>
      <c r="J418" s="2"/>
      <c r="K418" s="2"/>
      <c r="L418" s="21"/>
      <c r="M418" s="96"/>
      <c r="N418" s="2"/>
      <c r="O418" s="2"/>
      <c r="P418" s="2"/>
      <c r="Q418" s="2"/>
      <c r="R418"/>
      <c r="S418"/>
      <c r="T418"/>
      <c r="U418"/>
      <c r="V418"/>
      <c r="W418" s="128"/>
    </row>
    <row r="419" spans="1:23" s="4" customFormat="1" x14ac:dyDescent="0.45">
      <c r="A419" s="3"/>
      <c r="B419" s="3"/>
      <c r="C419" s="3"/>
      <c r="D419" s="3"/>
      <c r="E419" s="3"/>
      <c r="F419" s="16"/>
      <c r="G419" s="32"/>
      <c r="H419" s="115"/>
      <c r="I419" s="2"/>
      <c r="J419" s="2"/>
      <c r="K419" s="2"/>
      <c r="L419" s="21"/>
      <c r="M419" s="96"/>
      <c r="N419" s="2"/>
      <c r="O419" s="2"/>
      <c r="P419" s="2"/>
      <c r="Q419" s="2"/>
      <c r="R419"/>
      <c r="S419"/>
      <c r="T419"/>
      <c r="U419"/>
      <c r="V419"/>
      <c r="W419" s="128"/>
    </row>
    <row r="420" spans="1:23" s="4" customFormat="1" x14ac:dyDescent="0.45">
      <c r="A420" s="3"/>
      <c r="B420" s="3"/>
      <c r="C420" s="3"/>
      <c r="D420" s="3"/>
      <c r="E420" s="3"/>
      <c r="F420" s="16"/>
      <c r="G420" s="32"/>
      <c r="H420" s="115"/>
      <c r="I420" s="2"/>
      <c r="J420" s="2"/>
      <c r="K420" s="2"/>
      <c r="L420" s="21"/>
      <c r="M420" s="96"/>
      <c r="N420" s="2"/>
      <c r="O420" s="2"/>
      <c r="P420" s="2"/>
      <c r="Q420" s="2"/>
      <c r="R420"/>
      <c r="S420"/>
      <c r="T420"/>
      <c r="U420"/>
      <c r="V420"/>
      <c r="W420" s="128"/>
    </row>
    <row r="421" spans="1:23" s="4" customFormat="1" x14ac:dyDescent="0.45">
      <c r="A421" s="3"/>
      <c r="B421" s="3"/>
      <c r="C421" s="3"/>
      <c r="D421" s="3"/>
      <c r="E421" s="3"/>
      <c r="F421" s="16"/>
      <c r="G421" s="32"/>
      <c r="H421" s="115"/>
      <c r="I421" s="2"/>
      <c r="J421" s="2"/>
      <c r="K421" s="2"/>
      <c r="L421" s="21"/>
      <c r="M421" s="96"/>
      <c r="N421" s="2"/>
      <c r="O421" s="2"/>
      <c r="P421" s="2"/>
      <c r="Q421" s="2"/>
      <c r="R421"/>
      <c r="S421"/>
      <c r="T421"/>
      <c r="U421"/>
      <c r="V421"/>
      <c r="W421" s="128"/>
    </row>
    <row r="422" spans="1:23" s="4" customFormat="1" x14ac:dyDescent="0.45">
      <c r="A422" s="3"/>
      <c r="B422" s="3"/>
      <c r="C422" s="3"/>
      <c r="D422" s="3"/>
      <c r="E422" s="3"/>
      <c r="F422" s="16"/>
      <c r="G422" s="32"/>
      <c r="H422" s="115"/>
      <c r="I422" s="2"/>
      <c r="J422" s="2"/>
      <c r="K422" s="2"/>
      <c r="L422" s="21"/>
      <c r="M422" s="96"/>
      <c r="N422" s="2"/>
      <c r="O422" s="2"/>
      <c r="P422" s="2"/>
      <c r="Q422" s="2"/>
      <c r="R422"/>
      <c r="S422"/>
      <c r="T422"/>
      <c r="U422"/>
      <c r="V422"/>
      <c r="W422" s="128"/>
    </row>
    <row r="423" spans="1:23" s="4" customFormat="1" x14ac:dyDescent="0.45">
      <c r="A423" s="3"/>
      <c r="B423" s="3"/>
      <c r="C423" s="3"/>
      <c r="D423" s="3"/>
      <c r="E423" s="3"/>
      <c r="F423" s="16"/>
      <c r="G423" s="32"/>
      <c r="H423" s="115"/>
      <c r="I423" s="2"/>
      <c r="J423" s="2"/>
      <c r="K423" s="2"/>
      <c r="L423" s="21"/>
      <c r="M423" s="96"/>
      <c r="N423" s="2"/>
      <c r="O423" s="2"/>
      <c r="P423" s="2"/>
      <c r="Q423" s="2"/>
      <c r="R423"/>
      <c r="S423"/>
      <c r="T423"/>
      <c r="U423"/>
      <c r="V423"/>
      <c r="W423" s="128"/>
    </row>
    <row r="424" spans="1:23" s="4" customFormat="1" x14ac:dyDescent="0.45">
      <c r="A424" s="3"/>
      <c r="B424" s="3"/>
      <c r="C424" s="3"/>
      <c r="D424" s="3"/>
      <c r="E424" s="3"/>
      <c r="F424" s="16"/>
      <c r="G424" s="32"/>
      <c r="H424" s="115"/>
      <c r="I424" s="2"/>
      <c r="J424" s="2"/>
      <c r="K424" s="2"/>
      <c r="L424" s="21"/>
      <c r="M424" s="96"/>
      <c r="N424" s="2"/>
      <c r="O424" s="2"/>
      <c r="P424" s="2"/>
      <c r="Q424" s="2"/>
      <c r="R424"/>
      <c r="S424"/>
      <c r="T424"/>
      <c r="U424"/>
      <c r="V424"/>
      <c r="W424" s="128"/>
    </row>
    <row r="425" spans="1:23" s="4" customFormat="1" x14ac:dyDescent="0.45">
      <c r="A425" s="3"/>
      <c r="B425" s="3"/>
      <c r="C425" s="3"/>
      <c r="D425" s="3"/>
      <c r="E425" s="3"/>
      <c r="F425" s="16"/>
      <c r="G425" s="32"/>
      <c r="H425" s="115"/>
      <c r="I425" s="2"/>
      <c r="J425" s="2"/>
      <c r="K425" s="2"/>
      <c r="L425" s="21"/>
      <c r="M425" s="96"/>
      <c r="N425" s="2"/>
      <c r="O425" s="2"/>
      <c r="P425" s="2"/>
      <c r="Q425" s="2"/>
      <c r="R425"/>
      <c r="S425"/>
      <c r="T425"/>
      <c r="U425"/>
      <c r="V425"/>
      <c r="W425" s="128"/>
    </row>
    <row r="426" spans="1:23" s="4" customFormat="1" x14ac:dyDescent="0.45">
      <c r="A426" s="3"/>
      <c r="B426" s="3"/>
      <c r="C426" s="3"/>
      <c r="D426" s="3"/>
      <c r="E426" s="3"/>
      <c r="F426" s="16"/>
      <c r="G426" s="32"/>
      <c r="H426" s="115"/>
      <c r="I426" s="2"/>
      <c r="J426" s="2"/>
      <c r="K426" s="2"/>
      <c r="L426" s="21"/>
      <c r="M426" s="96"/>
      <c r="N426" s="2"/>
      <c r="O426" s="2"/>
      <c r="P426" s="2"/>
      <c r="Q426" s="2"/>
      <c r="R426"/>
      <c r="S426"/>
      <c r="T426"/>
      <c r="U426"/>
      <c r="V426"/>
      <c r="W426" s="128"/>
    </row>
    <row r="427" spans="1:23" s="4" customFormat="1" x14ac:dyDescent="0.45">
      <c r="A427" s="3"/>
      <c r="B427" s="3"/>
      <c r="C427" s="3"/>
      <c r="D427" s="3"/>
      <c r="E427" s="3"/>
      <c r="F427" s="16"/>
      <c r="G427" s="32"/>
      <c r="H427" s="115"/>
      <c r="I427" s="2"/>
      <c r="J427" s="2"/>
      <c r="K427" s="2"/>
      <c r="L427" s="21"/>
      <c r="M427" s="96"/>
      <c r="N427" s="2"/>
      <c r="O427" s="2"/>
      <c r="P427" s="2"/>
      <c r="Q427" s="2"/>
      <c r="R427"/>
      <c r="S427"/>
      <c r="T427"/>
      <c r="U427"/>
      <c r="V427"/>
      <c r="W427" s="128"/>
    </row>
    <row r="428" spans="1:23" s="4" customFormat="1" x14ac:dyDescent="0.45">
      <c r="A428" s="3"/>
      <c r="B428" s="3"/>
      <c r="C428" s="3"/>
      <c r="D428" s="3"/>
      <c r="E428" s="3"/>
      <c r="F428" s="16"/>
      <c r="G428" s="32"/>
      <c r="H428" s="115"/>
      <c r="I428" s="2"/>
      <c r="J428" s="2"/>
      <c r="K428" s="2"/>
      <c r="L428" s="21"/>
      <c r="M428" s="96"/>
      <c r="N428" s="2"/>
      <c r="O428" s="2"/>
      <c r="P428" s="2"/>
      <c r="Q428" s="2"/>
      <c r="R428"/>
      <c r="S428"/>
      <c r="T428"/>
      <c r="U428"/>
      <c r="V428"/>
      <c r="W428" s="128"/>
    </row>
    <row r="429" spans="1:23" s="4" customFormat="1" x14ac:dyDescent="0.45">
      <c r="A429" s="3"/>
      <c r="B429" s="3"/>
      <c r="C429" s="3"/>
      <c r="D429" s="3"/>
      <c r="E429" s="3"/>
      <c r="F429" s="16"/>
      <c r="G429" s="32"/>
      <c r="H429" s="115"/>
      <c r="I429" s="2"/>
      <c r="J429" s="2"/>
      <c r="K429" s="2"/>
      <c r="L429" s="21"/>
      <c r="M429" s="96"/>
      <c r="N429" s="2"/>
      <c r="O429" s="2"/>
      <c r="P429" s="2"/>
      <c r="Q429" s="2"/>
      <c r="R429"/>
      <c r="S429"/>
      <c r="T429"/>
      <c r="U429"/>
      <c r="V429"/>
      <c r="W429" s="128"/>
    </row>
    <row r="430" spans="1:23" s="4" customFormat="1" x14ac:dyDescent="0.45">
      <c r="A430" s="3"/>
      <c r="B430" s="3"/>
      <c r="C430" s="3"/>
      <c r="D430" s="3"/>
      <c r="E430" s="3"/>
      <c r="F430" s="16"/>
      <c r="G430" s="32"/>
      <c r="H430" s="115"/>
      <c r="I430" s="2"/>
      <c r="J430" s="2"/>
      <c r="K430" s="2"/>
      <c r="L430" s="21"/>
      <c r="M430" s="96"/>
      <c r="N430" s="2"/>
      <c r="O430" s="2"/>
      <c r="P430" s="2"/>
      <c r="Q430" s="2"/>
      <c r="R430"/>
      <c r="S430"/>
      <c r="T430"/>
      <c r="U430"/>
      <c r="V430"/>
      <c r="W430" s="128"/>
    </row>
    <row r="431" spans="1:23" s="4" customFormat="1" x14ac:dyDescent="0.45">
      <c r="A431" s="3"/>
      <c r="B431" s="3"/>
      <c r="C431" s="3"/>
      <c r="D431" s="3"/>
      <c r="E431" s="3"/>
      <c r="F431" s="16"/>
      <c r="G431" s="32"/>
      <c r="H431" s="115"/>
      <c r="I431" s="2"/>
      <c r="J431" s="2"/>
      <c r="K431" s="2"/>
      <c r="L431" s="21"/>
      <c r="M431" s="96"/>
      <c r="N431" s="2"/>
      <c r="O431" s="2"/>
      <c r="P431" s="2"/>
      <c r="Q431" s="2"/>
      <c r="R431"/>
      <c r="S431"/>
      <c r="T431"/>
      <c r="U431"/>
      <c r="V431"/>
      <c r="W431" s="128"/>
    </row>
    <row r="432" spans="1:23" s="4" customFormat="1" x14ac:dyDescent="0.45">
      <c r="A432" s="3"/>
      <c r="B432" s="3"/>
      <c r="C432" s="3"/>
      <c r="D432" s="3"/>
      <c r="E432" s="3"/>
      <c r="F432" s="16"/>
      <c r="G432" s="32"/>
      <c r="H432" s="115"/>
      <c r="I432" s="2"/>
      <c r="J432" s="2"/>
      <c r="K432" s="2"/>
      <c r="L432" s="21"/>
      <c r="M432" s="96"/>
      <c r="N432" s="2"/>
      <c r="O432" s="2"/>
      <c r="P432" s="2"/>
      <c r="Q432" s="2"/>
      <c r="R432"/>
      <c r="S432"/>
      <c r="T432"/>
      <c r="U432"/>
      <c r="V432"/>
      <c r="W432" s="128"/>
    </row>
    <row r="433" spans="1:23" s="4" customFormat="1" x14ac:dyDescent="0.45">
      <c r="A433" s="3"/>
      <c r="B433" s="3"/>
      <c r="C433" s="3"/>
      <c r="D433" s="3"/>
      <c r="E433" s="3"/>
      <c r="F433" s="16"/>
      <c r="G433" s="32"/>
      <c r="H433" s="115"/>
      <c r="I433" s="2"/>
      <c r="J433" s="2"/>
      <c r="K433" s="2"/>
      <c r="L433" s="21"/>
      <c r="M433" s="96"/>
      <c r="N433" s="2"/>
      <c r="O433" s="2"/>
      <c r="P433" s="2"/>
      <c r="Q433" s="2"/>
      <c r="R433"/>
      <c r="S433"/>
      <c r="T433"/>
      <c r="U433"/>
      <c r="V433"/>
      <c r="W433" s="128"/>
    </row>
    <row r="434" spans="1:23" s="4" customFormat="1" x14ac:dyDescent="0.45">
      <c r="A434" s="3"/>
      <c r="B434" s="3"/>
      <c r="C434" s="3"/>
      <c r="D434" s="3"/>
      <c r="E434" s="3"/>
      <c r="F434" s="16"/>
      <c r="G434" s="32"/>
      <c r="H434" s="115"/>
      <c r="I434" s="2"/>
      <c r="J434" s="2"/>
      <c r="K434" s="2"/>
      <c r="L434" s="21"/>
      <c r="M434" s="96"/>
      <c r="N434" s="2"/>
      <c r="O434" s="2"/>
      <c r="P434" s="2"/>
      <c r="Q434" s="2"/>
      <c r="R434"/>
      <c r="S434"/>
      <c r="T434"/>
      <c r="U434"/>
      <c r="V434"/>
      <c r="W434" s="128"/>
    </row>
    <row r="435" spans="1:23" s="4" customFormat="1" x14ac:dyDescent="0.45">
      <c r="A435" s="3"/>
      <c r="B435" s="3"/>
      <c r="C435" s="3"/>
      <c r="D435" s="3"/>
      <c r="E435" s="3"/>
      <c r="F435" s="16"/>
      <c r="G435" s="32"/>
      <c r="H435" s="115"/>
      <c r="I435" s="2"/>
      <c r="J435" s="2"/>
      <c r="K435" s="2"/>
      <c r="L435" s="21"/>
      <c r="M435" s="96"/>
      <c r="N435" s="2"/>
      <c r="O435" s="2"/>
      <c r="P435" s="2"/>
      <c r="Q435" s="2"/>
      <c r="R435"/>
      <c r="S435"/>
      <c r="T435"/>
      <c r="U435"/>
      <c r="V435"/>
      <c r="W435" s="128"/>
    </row>
    <row r="436" spans="1:23" s="4" customFormat="1" x14ac:dyDescent="0.45">
      <c r="A436" s="3"/>
      <c r="B436" s="3"/>
      <c r="C436" s="3"/>
      <c r="D436" s="3"/>
      <c r="E436" s="3"/>
      <c r="F436" s="16"/>
      <c r="G436" s="32"/>
      <c r="H436" s="115"/>
      <c r="I436" s="2"/>
      <c r="J436" s="2"/>
      <c r="K436" s="2"/>
      <c r="L436" s="21"/>
      <c r="M436" s="96"/>
      <c r="N436" s="2"/>
      <c r="O436" s="2"/>
      <c r="P436" s="2"/>
      <c r="Q436" s="2"/>
      <c r="R436"/>
      <c r="S436"/>
      <c r="T436"/>
      <c r="U436"/>
      <c r="V436"/>
      <c r="W436" s="128"/>
    </row>
    <row r="437" spans="1:23" s="4" customFormat="1" x14ac:dyDescent="0.45">
      <c r="A437" s="3"/>
      <c r="B437" s="3"/>
      <c r="C437" s="3"/>
      <c r="D437" s="3"/>
      <c r="E437" s="3"/>
      <c r="F437" s="16"/>
      <c r="G437" s="32"/>
      <c r="H437" s="115"/>
      <c r="I437" s="2"/>
      <c r="J437" s="2"/>
      <c r="K437" s="2"/>
      <c r="L437" s="21"/>
      <c r="M437" s="96"/>
      <c r="N437" s="2"/>
      <c r="O437" s="2"/>
      <c r="P437" s="2"/>
      <c r="Q437" s="2"/>
      <c r="R437"/>
      <c r="S437"/>
      <c r="T437"/>
      <c r="U437"/>
      <c r="V437"/>
      <c r="W437" s="128"/>
    </row>
    <row r="438" spans="1:23" s="4" customFormat="1" x14ac:dyDescent="0.45">
      <c r="A438" s="3"/>
      <c r="B438" s="3"/>
      <c r="C438" s="3"/>
      <c r="D438" s="3"/>
      <c r="E438" s="3"/>
      <c r="F438" s="16"/>
      <c r="G438" s="32"/>
      <c r="H438" s="115"/>
      <c r="I438" s="2"/>
      <c r="J438" s="2"/>
      <c r="K438" s="2"/>
      <c r="L438" s="21"/>
      <c r="M438" s="96"/>
      <c r="N438" s="2"/>
      <c r="O438" s="2"/>
      <c r="P438" s="2"/>
      <c r="Q438" s="2"/>
      <c r="R438"/>
      <c r="S438"/>
      <c r="T438"/>
      <c r="U438"/>
      <c r="V438"/>
      <c r="W438" s="128"/>
    </row>
    <row r="439" spans="1:23" s="4" customFormat="1" x14ac:dyDescent="0.45">
      <c r="A439" s="3"/>
      <c r="B439" s="3"/>
      <c r="C439" s="3"/>
      <c r="D439" s="3"/>
      <c r="E439" s="3"/>
      <c r="F439" s="16"/>
      <c r="G439" s="32"/>
      <c r="H439" s="115"/>
      <c r="I439" s="2"/>
      <c r="J439" s="2"/>
      <c r="K439" s="2"/>
      <c r="L439" s="21"/>
      <c r="M439" s="96"/>
      <c r="N439" s="2"/>
      <c r="O439" s="2"/>
      <c r="P439" s="2"/>
      <c r="Q439" s="2"/>
      <c r="R439"/>
      <c r="S439"/>
      <c r="T439"/>
      <c r="U439"/>
      <c r="V439"/>
      <c r="W439" s="128"/>
    </row>
    <row r="440" spans="1:23" s="4" customFormat="1" x14ac:dyDescent="0.45">
      <c r="A440" s="3"/>
      <c r="B440" s="3"/>
      <c r="C440" s="3"/>
      <c r="D440" s="3"/>
      <c r="E440" s="3"/>
      <c r="F440" s="16"/>
      <c r="G440" s="32"/>
      <c r="H440" s="115"/>
      <c r="I440" s="2"/>
      <c r="J440" s="2"/>
      <c r="K440" s="2"/>
      <c r="L440" s="21"/>
      <c r="M440" s="96"/>
      <c r="N440" s="2"/>
      <c r="O440" s="2"/>
      <c r="P440" s="2"/>
      <c r="Q440" s="2"/>
      <c r="R440"/>
      <c r="S440"/>
      <c r="T440"/>
      <c r="U440"/>
      <c r="V440"/>
      <c r="W440" s="128"/>
    </row>
    <row r="441" spans="1:23" s="4" customFormat="1" x14ac:dyDescent="0.45">
      <c r="A441" s="3"/>
      <c r="B441" s="3"/>
      <c r="C441" s="3"/>
      <c r="D441" s="3"/>
      <c r="E441" s="3"/>
      <c r="F441" s="16"/>
      <c r="G441" s="32"/>
      <c r="H441" s="115"/>
      <c r="I441" s="2"/>
      <c r="J441" s="2"/>
      <c r="K441" s="2"/>
      <c r="L441" s="21"/>
      <c r="M441" s="96"/>
      <c r="N441" s="2"/>
      <c r="O441" s="2"/>
      <c r="P441" s="2"/>
      <c r="Q441" s="2"/>
      <c r="R441"/>
      <c r="S441"/>
      <c r="T441"/>
      <c r="U441"/>
      <c r="V441"/>
      <c r="W441" s="128"/>
    </row>
    <row r="442" spans="1:23" s="4" customFormat="1" x14ac:dyDescent="0.45">
      <c r="A442" s="3"/>
      <c r="B442" s="3"/>
      <c r="C442" s="3"/>
      <c r="D442" s="3"/>
      <c r="E442" s="3"/>
      <c r="F442" s="16"/>
      <c r="G442" s="32"/>
      <c r="H442" s="115"/>
      <c r="I442" s="2"/>
      <c r="J442" s="2"/>
      <c r="K442" s="2"/>
      <c r="L442" s="21"/>
      <c r="M442" s="96"/>
      <c r="N442" s="2"/>
      <c r="O442" s="2"/>
      <c r="P442" s="2"/>
      <c r="Q442" s="2"/>
      <c r="R442"/>
      <c r="S442"/>
      <c r="T442"/>
      <c r="U442"/>
      <c r="V442"/>
      <c r="W442" s="128"/>
    </row>
    <row r="443" spans="1:23" s="4" customFormat="1" x14ac:dyDescent="0.45">
      <c r="A443" s="3"/>
      <c r="B443" s="3"/>
      <c r="C443" s="3"/>
      <c r="D443" s="3"/>
      <c r="E443" s="3"/>
      <c r="F443" s="16"/>
      <c r="G443" s="32"/>
      <c r="H443" s="115"/>
      <c r="I443" s="2"/>
      <c r="J443" s="2"/>
      <c r="K443" s="2"/>
      <c r="L443" s="21"/>
      <c r="M443" s="96"/>
      <c r="N443" s="2"/>
      <c r="O443" s="2"/>
      <c r="P443" s="2"/>
      <c r="Q443" s="2"/>
      <c r="R443"/>
      <c r="S443"/>
      <c r="T443"/>
      <c r="U443"/>
      <c r="V443"/>
      <c r="W443" s="128"/>
    </row>
    <row r="444" spans="1:23" s="4" customFormat="1" x14ac:dyDescent="0.45">
      <c r="A444" s="3"/>
      <c r="B444" s="3"/>
      <c r="C444" s="3"/>
      <c r="D444" s="3"/>
      <c r="E444" s="3"/>
      <c r="F444" s="16"/>
      <c r="G444" s="32"/>
      <c r="H444" s="115"/>
      <c r="I444" s="2"/>
      <c r="J444" s="2"/>
      <c r="K444" s="2"/>
      <c r="L444" s="21"/>
      <c r="M444" s="96"/>
      <c r="N444" s="2"/>
      <c r="O444" s="2"/>
      <c r="P444" s="2"/>
      <c r="Q444" s="2"/>
      <c r="R444"/>
      <c r="S444"/>
      <c r="T444"/>
      <c r="U444"/>
      <c r="V444"/>
      <c r="W444" s="128"/>
    </row>
    <row r="445" spans="1:23" s="4" customFormat="1" x14ac:dyDescent="0.45">
      <c r="A445" s="3"/>
      <c r="B445" s="3"/>
      <c r="C445" s="3"/>
      <c r="D445" s="3"/>
      <c r="E445" s="3"/>
      <c r="F445" s="16"/>
      <c r="G445" s="32"/>
      <c r="H445" s="115"/>
      <c r="I445" s="2"/>
      <c r="J445" s="2"/>
      <c r="K445" s="2"/>
      <c r="L445" s="21"/>
      <c r="M445" s="96"/>
      <c r="N445" s="2"/>
      <c r="O445" s="2"/>
      <c r="P445" s="2"/>
      <c r="Q445" s="2"/>
      <c r="R445"/>
      <c r="S445"/>
      <c r="T445"/>
      <c r="U445"/>
      <c r="V445"/>
      <c r="W445" s="128"/>
    </row>
    <row r="446" spans="1:23" s="4" customFormat="1" x14ac:dyDescent="0.45">
      <c r="A446" s="3"/>
      <c r="B446" s="3"/>
      <c r="C446" s="3"/>
      <c r="D446" s="3"/>
      <c r="E446" s="3"/>
      <c r="F446" s="16"/>
      <c r="G446" s="32"/>
      <c r="H446" s="115"/>
      <c r="I446" s="2"/>
      <c r="J446" s="2"/>
      <c r="K446" s="2"/>
      <c r="L446" s="21"/>
      <c r="M446" s="96"/>
      <c r="N446" s="2"/>
      <c r="O446" s="2"/>
      <c r="P446" s="2"/>
      <c r="Q446" s="2"/>
      <c r="R446"/>
      <c r="S446"/>
      <c r="T446"/>
      <c r="U446"/>
      <c r="V446"/>
      <c r="W446" s="128"/>
    </row>
    <row r="447" spans="1:23" s="4" customFormat="1" x14ac:dyDescent="0.45">
      <c r="A447" s="3"/>
      <c r="B447" s="3"/>
      <c r="C447" s="3"/>
      <c r="D447" s="3"/>
      <c r="E447" s="3"/>
      <c r="F447" s="16"/>
      <c r="G447" s="32"/>
      <c r="H447" s="115"/>
      <c r="I447" s="2"/>
      <c r="J447" s="2"/>
      <c r="K447" s="2"/>
      <c r="L447" s="21"/>
      <c r="M447" s="96"/>
      <c r="N447" s="2"/>
      <c r="O447" s="2"/>
      <c r="P447" s="2"/>
      <c r="Q447" s="2"/>
      <c r="R447"/>
      <c r="S447"/>
      <c r="T447"/>
      <c r="U447"/>
      <c r="V447"/>
      <c r="W447" s="128"/>
    </row>
    <row r="448" spans="1:23" s="4" customFormat="1" x14ac:dyDescent="0.45">
      <c r="A448" s="3"/>
      <c r="B448" s="3"/>
      <c r="C448" s="3"/>
      <c r="D448" s="3"/>
      <c r="E448" s="3"/>
      <c r="F448" s="16"/>
      <c r="G448" s="32"/>
      <c r="H448" s="115"/>
      <c r="I448" s="2"/>
      <c r="J448" s="2"/>
      <c r="K448" s="2"/>
      <c r="L448" s="21"/>
      <c r="M448" s="96"/>
      <c r="N448" s="2"/>
      <c r="O448" s="2"/>
      <c r="P448" s="2"/>
      <c r="Q448" s="2"/>
      <c r="R448"/>
      <c r="S448"/>
      <c r="T448"/>
      <c r="U448"/>
      <c r="V448"/>
      <c r="W448" s="128"/>
    </row>
    <row r="449" spans="1:23" s="4" customFormat="1" x14ac:dyDescent="0.45">
      <c r="A449" s="3"/>
      <c r="B449" s="3"/>
      <c r="C449" s="3"/>
      <c r="D449" s="3"/>
      <c r="E449" s="3"/>
      <c r="F449" s="16"/>
      <c r="G449" s="32"/>
      <c r="H449" s="115"/>
      <c r="I449" s="2"/>
      <c r="J449" s="2"/>
      <c r="K449" s="2"/>
      <c r="L449" s="21"/>
      <c r="M449" s="96"/>
      <c r="N449" s="2"/>
      <c r="O449" s="2"/>
      <c r="P449" s="2"/>
      <c r="Q449" s="2"/>
      <c r="R449"/>
      <c r="S449"/>
      <c r="T449"/>
      <c r="U449"/>
      <c r="V449"/>
      <c r="W449" s="128"/>
    </row>
    <row r="450" spans="1:23" s="4" customFormat="1" x14ac:dyDescent="0.45">
      <c r="A450" s="3"/>
      <c r="B450" s="3"/>
      <c r="C450" s="3"/>
      <c r="D450" s="3"/>
      <c r="E450" s="3"/>
      <c r="F450" s="16"/>
      <c r="G450" s="32"/>
      <c r="H450" s="115"/>
      <c r="I450" s="2"/>
      <c r="J450" s="2"/>
      <c r="K450" s="2"/>
      <c r="L450" s="21"/>
      <c r="M450" s="96"/>
      <c r="N450" s="2"/>
      <c r="O450" s="2"/>
      <c r="P450" s="2"/>
      <c r="Q450" s="2"/>
      <c r="R450"/>
      <c r="S450"/>
      <c r="T450"/>
      <c r="U450"/>
      <c r="V450"/>
      <c r="W450" s="128"/>
    </row>
    <row r="451" spans="1:23" s="4" customFormat="1" x14ac:dyDescent="0.45">
      <c r="A451" s="3"/>
      <c r="B451" s="3"/>
      <c r="C451" s="3"/>
      <c r="D451" s="3"/>
      <c r="E451" s="3"/>
      <c r="F451" s="16"/>
      <c r="G451" s="32"/>
      <c r="H451" s="115"/>
      <c r="I451" s="2"/>
      <c r="J451" s="2"/>
      <c r="K451" s="2"/>
      <c r="L451" s="21"/>
      <c r="M451" s="96"/>
      <c r="N451" s="2"/>
      <c r="O451" s="2"/>
      <c r="P451" s="2"/>
      <c r="Q451" s="2"/>
      <c r="R451"/>
      <c r="S451"/>
      <c r="T451"/>
      <c r="U451"/>
      <c r="V451"/>
      <c r="W451" s="128"/>
    </row>
    <row r="452" spans="1:23" s="4" customFormat="1" x14ac:dyDescent="0.45">
      <c r="A452" s="3"/>
      <c r="B452" s="3"/>
      <c r="C452" s="3"/>
      <c r="D452" s="3"/>
      <c r="E452" s="3"/>
      <c r="F452" s="16"/>
      <c r="G452" s="32"/>
      <c r="H452" s="115"/>
      <c r="I452" s="2"/>
      <c r="J452" s="2"/>
      <c r="K452" s="2"/>
      <c r="L452" s="21"/>
      <c r="M452" s="96"/>
      <c r="N452" s="2"/>
      <c r="O452" s="2"/>
      <c r="P452" s="2"/>
      <c r="Q452" s="2"/>
      <c r="R452"/>
      <c r="S452"/>
      <c r="T452"/>
      <c r="U452"/>
      <c r="V452"/>
      <c r="W452" s="128"/>
    </row>
    <row r="453" spans="1:23" s="4" customFormat="1" x14ac:dyDescent="0.45">
      <c r="A453" s="3"/>
      <c r="B453" s="3"/>
      <c r="C453" s="3"/>
      <c r="D453" s="3"/>
      <c r="E453" s="3"/>
      <c r="F453" s="16"/>
      <c r="G453" s="32"/>
      <c r="H453" s="115"/>
      <c r="I453" s="2"/>
      <c r="J453" s="2"/>
      <c r="K453" s="2"/>
      <c r="L453" s="21"/>
      <c r="M453" s="96"/>
      <c r="N453" s="2"/>
      <c r="O453" s="2"/>
      <c r="P453" s="2"/>
      <c r="Q453" s="2"/>
      <c r="R453"/>
      <c r="S453"/>
      <c r="T453"/>
      <c r="U453"/>
      <c r="V453"/>
      <c r="W453" s="128"/>
    </row>
    <row r="454" spans="1:23" s="4" customFormat="1" x14ac:dyDescent="0.45">
      <c r="A454" s="3"/>
      <c r="B454" s="3"/>
      <c r="C454" s="3"/>
      <c r="D454" s="3"/>
      <c r="E454" s="3"/>
      <c r="F454" s="16"/>
      <c r="G454" s="32"/>
      <c r="H454" s="115"/>
      <c r="I454" s="2"/>
      <c r="J454" s="2"/>
      <c r="K454" s="2"/>
      <c r="L454" s="21"/>
      <c r="M454" s="96"/>
      <c r="N454" s="2"/>
      <c r="O454" s="2"/>
      <c r="P454" s="2"/>
      <c r="Q454" s="2"/>
      <c r="R454"/>
      <c r="S454"/>
      <c r="T454"/>
      <c r="U454"/>
      <c r="V454"/>
      <c r="W454" s="128"/>
    </row>
    <row r="455" spans="1:23" s="4" customFormat="1" x14ac:dyDescent="0.45">
      <c r="A455" s="3"/>
      <c r="B455" s="3"/>
      <c r="C455" s="3"/>
      <c r="D455" s="3"/>
      <c r="E455" s="3"/>
      <c r="F455" s="16"/>
      <c r="G455" s="32"/>
      <c r="H455" s="115"/>
      <c r="I455" s="2"/>
      <c r="J455" s="2"/>
      <c r="K455" s="2"/>
      <c r="L455" s="21"/>
      <c r="M455" s="96"/>
      <c r="N455" s="2"/>
      <c r="O455" s="2"/>
      <c r="P455" s="2"/>
      <c r="Q455" s="2"/>
      <c r="R455"/>
      <c r="S455"/>
      <c r="T455"/>
      <c r="U455"/>
      <c r="V455"/>
      <c r="W455" s="128"/>
    </row>
    <row r="456" spans="1:23" s="4" customFormat="1" x14ac:dyDescent="0.45">
      <c r="A456" s="3"/>
      <c r="B456" s="3"/>
      <c r="C456" s="3"/>
      <c r="D456" s="3"/>
      <c r="E456" s="3"/>
      <c r="F456" s="16"/>
      <c r="G456" s="32"/>
      <c r="H456" s="115"/>
      <c r="I456" s="2"/>
      <c r="J456" s="2"/>
      <c r="K456" s="2"/>
      <c r="L456" s="21"/>
      <c r="M456" s="96"/>
      <c r="N456" s="2"/>
      <c r="O456" s="2"/>
      <c r="P456" s="2"/>
      <c r="Q456" s="2"/>
      <c r="R456"/>
      <c r="S456"/>
      <c r="T456"/>
      <c r="U456"/>
      <c r="V456"/>
      <c r="W456" s="128"/>
    </row>
    <row r="457" spans="1:23" s="4" customFormat="1" x14ac:dyDescent="0.45">
      <c r="A457" s="3"/>
      <c r="B457" s="3"/>
      <c r="C457" s="3"/>
      <c r="D457" s="3"/>
      <c r="E457" s="3"/>
      <c r="F457" s="16"/>
      <c r="G457" s="32"/>
      <c r="H457" s="115"/>
      <c r="I457" s="2"/>
      <c r="J457" s="2"/>
      <c r="K457" s="2"/>
      <c r="L457" s="21"/>
      <c r="M457" s="96"/>
      <c r="N457" s="2"/>
      <c r="O457" s="2"/>
      <c r="P457" s="2"/>
      <c r="Q457" s="2"/>
      <c r="R457"/>
      <c r="S457"/>
      <c r="T457"/>
      <c r="U457"/>
      <c r="V457"/>
      <c r="W457" s="128"/>
    </row>
    <row r="458" spans="1:23" s="4" customFormat="1" x14ac:dyDescent="0.45">
      <c r="A458" s="3"/>
      <c r="B458" s="3"/>
      <c r="C458" s="3"/>
      <c r="D458" s="3"/>
      <c r="E458" s="3"/>
      <c r="F458" s="16"/>
      <c r="G458" s="32"/>
      <c r="H458" s="115"/>
      <c r="I458" s="2"/>
      <c r="J458" s="2"/>
      <c r="K458" s="2"/>
      <c r="L458" s="21"/>
      <c r="M458" s="96"/>
      <c r="N458" s="2"/>
      <c r="O458" s="2"/>
      <c r="P458" s="2"/>
      <c r="Q458" s="2"/>
      <c r="R458"/>
      <c r="S458"/>
      <c r="T458"/>
      <c r="U458"/>
      <c r="V458"/>
      <c r="W458" s="128"/>
    </row>
    <row r="459" spans="1:23" s="4" customFormat="1" x14ac:dyDescent="0.45">
      <c r="A459" s="3"/>
      <c r="B459" s="3"/>
      <c r="C459" s="3"/>
      <c r="D459" s="3"/>
      <c r="E459" s="3"/>
      <c r="F459" s="16"/>
      <c r="G459" s="32"/>
      <c r="H459" s="115"/>
      <c r="I459" s="2"/>
      <c r="J459" s="2"/>
      <c r="K459" s="2"/>
      <c r="L459" s="21"/>
      <c r="M459" s="96"/>
      <c r="N459" s="2"/>
      <c r="O459" s="2"/>
      <c r="P459" s="2"/>
      <c r="Q459" s="2"/>
      <c r="R459"/>
      <c r="S459"/>
      <c r="T459"/>
      <c r="U459"/>
      <c r="V459"/>
      <c r="W459" s="128"/>
    </row>
    <row r="460" spans="1:23" s="4" customFormat="1" x14ac:dyDescent="0.45">
      <c r="A460" s="3"/>
      <c r="B460" s="3"/>
      <c r="C460" s="3"/>
      <c r="D460" s="3"/>
      <c r="E460" s="3"/>
      <c r="F460" s="16"/>
      <c r="G460" s="32"/>
      <c r="H460" s="115"/>
      <c r="I460" s="2"/>
      <c r="J460" s="2"/>
      <c r="K460" s="2"/>
      <c r="L460" s="21"/>
      <c r="M460" s="96"/>
      <c r="N460" s="2"/>
      <c r="O460" s="2"/>
      <c r="P460" s="2"/>
      <c r="Q460" s="2"/>
      <c r="R460"/>
      <c r="S460"/>
      <c r="T460"/>
      <c r="U460"/>
      <c r="V460"/>
      <c r="W460" s="128"/>
    </row>
    <row r="461" spans="1:23" s="4" customFormat="1" x14ac:dyDescent="0.45">
      <c r="A461" s="3"/>
      <c r="B461" s="3"/>
      <c r="C461" s="3"/>
      <c r="D461" s="3"/>
      <c r="E461" s="3"/>
      <c r="F461" s="16"/>
      <c r="G461" s="32"/>
      <c r="H461" s="115"/>
      <c r="I461" s="2"/>
      <c r="J461" s="2"/>
      <c r="K461" s="2"/>
      <c r="L461" s="21"/>
      <c r="M461" s="96"/>
      <c r="N461" s="2"/>
      <c r="O461" s="2"/>
      <c r="P461" s="2"/>
      <c r="Q461" s="2"/>
      <c r="R461"/>
      <c r="S461"/>
      <c r="T461"/>
      <c r="U461"/>
      <c r="V461"/>
      <c r="W461" s="128"/>
    </row>
    <row r="462" spans="1:23" s="4" customFormat="1" x14ac:dyDescent="0.45">
      <c r="A462" s="3"/>
      <c r="B462" s="3"/>
      <c r="C462" s="3"/>
      <c r="D462" s="3"/>
      <c r="E462" s="3"/>
      <c r="F462" s="16"/>
      <c r="G462" s="32"/>
      <c r="H462" s="115"/>
      <c r="I462" s="2"/>
      <c r="J462" s="2"/>
      <c r="K462" s="2"/>
      <c r="L462" s="21"/>
      <c r="M462" s="96"/>
      <c r="N462" s="2"/>
      <c r="O462" s="2"/>
      <c r="P462" s="2"/>
      <c r="Q462" s="2"/>
      <c r="R462"/>
      <c r="S462"/>
      <c r="T462"/>
      <c r="U462"/>
      <c r="V462"/>
      <c r="W462" s="128"/>
    </row>
    <row r="463" spans="1:23" s="4" customFormat="1" x14ac:dyDescent="0.45">
      <c r="A463" s="3"/>
      <c r="B463" s="3"/>
      <c r="C463" s="3"/>
      <c r="D463" s="3"/>
      <c r="E463" s="3"/>
      <c r="F463" s="16"/>
      <c r="G463" s="32"/>
      <c r="H463" s="115"/>
      <c r="I463" s="2"/>
      <c r="J463" s="2"/>
      <c r="K463" s="2"/>
      <c r="L463" s="21"/>
      <c r="M463" s="96"/>
      <c r="N463" s="2"/>
      <c r="O463" s="2"/>
      <c r="P463" s="2"/>
      <c r="Q463" s="2"/>
      <c r="R463"/>
      <c r="S463"/>
      <c r="T463"/>
      <c r="U463"/>
      <c r="V463"/>
      <c r="W463" s="128"/>
    </row>
    <row r="464" spans="1:23" s="4" customFormat="1" x14ac:dyDescent="0.45">
      <c r="A464" s="3"/>
      <c r="B464" s="3"/>
      <c r="C464" s="3"/>
      <c r="D464" s="3"/>
      <c r="E464" s="3"/>
      <c r="F464" s="16"/>
      <c r="G464" s="32"/>
      <c r="H464" s="115"/>
      <c r="I464" s="2"/>
      <c r="J464" s="2"/>
      <c r="K464" s="2"/>
      <c r="L464" s="21"/>
      <c r="M464" s="96"/>
      <c r="N464" s="2"/>
      <c r="O464" s="2"/>
      <c r="P464" s="2"/>
      <c r="Q464" s="2"/>
      <c r="R464"/>
      <c r="S464"/>
      <c r="T464"/>
      <c r="U464"/>
      <c r="V464"/>
      <c r="W464" s="128"/>
    </row>
    <row r="465" spans="1:23" s="4" customFormat="1" x14ac:dyDescent="0.45">
      <c r="A465" s="3"/>
      <c r="B465" s="3"/>
      <c r="C465" s="3"/>
      <c r="D465" s="3"/>
      <c r="E465" s="3"/>
      <c r="F465" s="16"/>
      <c r="G465" s="32"/>
      <c r="H465" s="115"/>
      <c r="I465" s="2"/>
      <c r="J465" s="2"/>
      <c r="K465" s="2"/>
      <c r="L465" s="21"/>
      <c r="M465" s="96"/>
      <c r="N465" s="2"/>
      <c r="O465" s="2"/>
      <c r="P465" s="2"/>
      <c r="Q465" s="2"/>
      <c r="R465"/>
      <c r="S465"/>
      <c r="T465"/>
      <c r="U465"/>
      <c r="V465"/>
      <c r="W465" s="128"/>
    </row>
    <row r="466" spans="1:23" s="4" customFormat="1" x14ac:dyDescent="0.45">
      <c r="A466" s="3"/>
      <c r="B466" s="3"/>
      <c r="C466" s="3"/>
      <c r="D466" s="3"/>
      <c r="E466" s="3"/>
      <c r="F466" s="16"/>
      <c r="G466" s="32"/>
      <c r="H466" s="115"/>
      <c r="I466" s="2"/>
      <c r="J466" s="2"/>
      <c r="K466" s="2"/>
      <c r="L466" s="21"/>
      <c r="M466" s="96"/>
      <c r="N466" s="2"/>
      <c r="O466" s="2"/>
      <c r="P466" s="2"/>
      <c r="Q466" s="2"/>
      <c r="R466"/>
      <c r="S466"/>
      <c r="T466"/>
      <c r="U466"/>
      <c r="V466"/>
      <c r="W466" s="128"/>
    </row>
    <row r="467" spans="1:23" s="4" customFormat="1" x14ac:dyDescent="0.45">
      <c r="A467" s="3"/>
      <c r="B467" s="3"/>
      <c r="C467" s="3"/>
      <c r="D467" s="3"/>
      <c r="E467" s="3"/>
      <c r="F467" s="16"/>
      <c r="G467" s="32"/>
      <c r="H467" s="115"/>
      <c r="I467" s="2"/>
      <c r="J467" s="2"/>
      <c r="K467" s="2"/>
      <c r="L467" s="21"/>
      <c r="M467" s="96"/>
      <c r="N467" s="2"/>
      <c r="O467" s="2"/>
      <c r="P467" s="2"/>
      <c r="Q467" s="2"/>
      <c r="R467"/>
      <c r="S467"/>
      <c r="T467"/>
      <c r="U467"/>
      <c r="V467"/>
      <c r="W467" s="128"/>
    </row>
    <row r="468" spans="1:23" s="4" customFormat="1" x14ac:dyDescent="0.45">
      <c r="A468" s="3"/>
      <c r="B468" s="3"/>
      <c r="C468" s="3"/>
      <c r="D468" s="3"/>
      <c r="E468" s="3"/>
      <c r="F468" s="16"/>
      <c r="G468" s="32"/>
      <c r="H468" s="115"/>
      <c r="I468" s="2"/>
      <c r="J468" s="2"/>
      <c r="K468" s="2"/>
      <c r="L468" s="21"/>
      <c r="M468" s="96"/>
      <c r="N468" s="2"/>
      <c r="O468" s="2"/>
      <c r="P468" s="2"/>
      <c r="Q468" s="2"/>
      <c r="R468"/>
      <c r="S468"/>
      <c r="T468"/>
      <c r="U468"/>
      <c r="V468"/>
      <c r="W468" s="128"/>
    </row>
    <row r="469" spans="1:23" s="4" customFormat="1" x14ac:dyDescent="0.45">
      <c r="A469" s="3"/>
      <c r="B469" s="3"/>
      <c r="C469" s="3"/>
      <c r="D469" s="3"/>
      <c r="E469" s="3"/>
      <c r="F469" s="16"/>
      <c r="G469" s="32"/>
      <c r="H469" s="115"/>
      <c r="I469" s="2"/>
      <c r="J469" s="2"/>
      <c r="K469" s="2"/>
      <c r="L469" s="21"/>
      <c r="M469" s="96"/>
      <c r="N469" s="2"/>
      <c r="O469" s="2"/>
      <c r="P469" s="2"/>
      <c r="Q469" s="2"/>
      <c r="R469"/>
      <c r="S469"/>
      <c r="T469"/>
      <c r="U469"/>
      <c r="V469"/>
      <c r="W469" s="128"/>
    </row>
    <row r="470" spans="1:23" s="4" customFormat="1" x14ac:dyDescent="0.45">
      <c r="A470" s="3"/>
      <c r="B470" s="3"/>
      <c r="C470" s="3"/>
      <c r="D470" s="3"/>
      <c r="E470" s="3"/>
      <c r="F470" s="16"/>
      <c r="G470" s="32"/>
      <c r="H470" s="115"/>
      <c r="I470" s="2"/>
      <c r="J470" s="2"/>
      <c r="K470" s="2"/>
      <c r="L470" s="21"/>
      <c r="M470" s="96"/>
      <c r="N470" s="2"/>
      <c r="O470" s="2"/>
      <c r="P470" s="2"/>
      <c r="Q470" s="2"/>
      <c r="R470"/>
      <c r="S470"/>
      <c r="T470"/>
      <c r="U470"/>
      <c r="V470"/>
      <c r="W470" s="128"/>
    </row>
    <row r="471" spans="1:23" s="4" customFormat="1" x14ac:dyDescent="0.45">
      <c r="A471" s="3"/>
      <c r="B471" s="3"/>
      <c r="C471" s="3"/>
      <c r="D471" s="3"/>
      <c r="E471" s="3"/>
      <c r="F471" s="16"/>
      <c r="G471" s="32"/>
      <c r="H471" s="115"/>
      <c r="I471" s="2"/>
      <c r="J471" s="2"/>
      <c r="K471" s="2"/>
      <c r="L471" s="21"/>
      <c r="M471" s="96"/>
      <c r="N471" s="2"/>
      <c r="O471" s="2"/>
      <c r="P471" s="2"/>
      <c r="Q471" s="2"/>
      <c r="R471"/>
      <c r="S471"/>
      <c r="T471"/>
      <c r="U471"/>
      <c r="V471"/>
      <c r="W471" s="128"/>
    </row>
    <row r="472" spans="1:23" s="4" customFormat="1" x14ac:dyDescent="0.45">
      <c r="A472" s="3"/>
      <c r="B472" s="3"/>
      <c r="C472" s="3"/>
      <c r="D472" s="3"/>
      <c r="E472" s="3"/>
      <c r="F472" s="16"/>
      <c r="G472" s="32"/>
      <c r="H472" s="115"/>
      <c r="I472" s="2"/>
      <c r="J472" s="2"/>
      <c r="K472" s="2"/>
      <c r="L472" s="21"/>
      <c r="M472" s="96"/>
      <c r="N472" s="2"/>
      <c r="O472" s="2"/>
      <c r="P472" s="2"/>
      <c r="Q472" s="2"/>
      <c r="R472"/>
      <c r="S472"/>
      <c r="T472"/>
      <c r="U472"/>
      <c r="V472"/>
      <c r="W472" s="128"/>
    </row>
    <row r="473" spans="1:23" s="4" customFormat="1" x14ac:dyDescent="0.45">
      <c r="A473" s="3"/>
      <c r="B473" s="3"/>
      <c r="C473" s="3"/>
      <c r="D473" s="3"/>
      <c r="E473" s="3"/>
      <c r="F473" s="16"/>
      <c r="G473" s="32"/>
      <c r="H473" s="115"/>
      <c r="I473" s="2"/>
      <c r="J473" s="2"/>
      <c r="K473" s="2"/>
      <c r="L473" s="21"/>
      <c r="M473" s="96"/>
      <c r="N473" s="2"/>
      <c r="O473" s="2"/>
      <c r="P473" s="2"/>
      <c r="Q473" s="2"/>
      <c r="R473"/>
      <c r="S473"/>
      <c r="T473"/>
      <c r="U473"/>
      <c r="V473"/>
      <c r="W473" s="128"/>
    </row>
    <row r="474" spans="1:23" s="4" customFormat="1" x14ac:dyDescent="0.45">
      <c r="A474" s="3"/>
      <c r="B474" s="3"/>
      <c r="C474" s="3"/>
      <c r="D474" s="3"/>
      <c r="E474" s="3"/>
      <c r="F474" s="16"/>
      <c r="G474" s="32"/>
      <c r="H474" s="115"/>
      <c r="I474" s="2"/>
      <c r="J474" s="2"/>
      <c r="K474" s="2"/>
      <c r="L474" s="21"/>
      <c r="M474" s="96"/>
      <c r="N474" s="2"/>
      <c r="O474" s="2"/>
      <c r="P474" s="2"/>
      <c r="Q474" s="2"/>
      <c r="R474"/>
      <c r="S474"/>
      <c r="T474"/>
      <c r="U474"/>
      <c r="V474"/>
      <c r="W474" s="128"/>
    </row>
    <row r="475" spans="1:23" s="4" customFormat="1" x14ac:dyDescent="0.45">
      <c r="A475" s="3"/>
      <c r="B475" s="3"/>
      <c r="C475" s="3"/>
      <c r="D475" s="3"/>
      <c r="E475" s="3"/>
      <c r="F475" s="16"/>
      <c r="G475" s="32"/>
      <c r="H475" s="115"/>
      <c r="I475" s="2"/>
      <c r="J475" s="2"/>
      <c r="K475" s="2"/>
      <c r="L475" s="21"/>
      <c r="M475" s="96"/>
      <c r="N475" s="2"/>
      <c r="O475" s="2"/>
      <c r="P475" s="2"/>
      <c r="Q475" s="2"/>
      <c r="R475"/>
      <c r="S475"/>
      <c r="T475"/>
      <c r="U475"/>
      <c r="V475"/>
      <c r="W475" s="128"/>
    </row>
    <row r="476" spans="1:23" s="4" customFormat="1" x14ac:dyDescent="0.45">
      <c r="A476" s="3"/>
      <c r="B476" s="3"/>
      <c r="C476" s="3"/>
      <c r="D476" s="3"/>
      <c r="E476" s="3"/>
      <c r="F476" s="16"/>
      <c r="G476" s="32"/>
      <c r="H476" s="115"/>
      <c r="I476" s="2"/>
      <c r="J476" s="2"/>
      <c r="K476" s="2"/>
      <c r="L476" s="21"/>
      <c r="M476" s="96"/>
      <c r="N476" s="2"/>
      <c r="O476" s="2"/>
      <c r="P476" s="2"/>
      <c r="Q476" s="2"/>
      <c r="R476"/>
      <c r="S476"/>
      <c r="T476"/>
      <c r="U476"/>
      <c r="V476"/>
      <c r="W476" s="128"/>
    </row>
    <row r="477" spans="1:23" s="4" customFormat="1" x14ac:dyDescent="0.45">
      <c r="A477" s="3"/>
      <c r="B477" s="3"/>
      <c r="C477" s="3"/>
      <c r="D477" s="3"/>
      <c r="E477" s="3"/>
      <c r="F477" s="16"/>
      <c r="G477" s="32"/>
      <c r="H477" s="115"/>
      <c r="I477" s="2"/>
      <c r="J477" s="2"/>
      <c r="K477" s="2"/>
      <c r="L477" s="21"/>
      <c r="M477" s="96"/>
      <c r="N477" s="2"/>
      <c r="O477" s="2"/>
      <c r="P477" s="2"/>
      <c r="Q477" s="2"/>
      <c r="R477"/>
      <c r="S477"/>
      <c r="T477"/>
      <c r="U477"/>
      <c r="V477"/>
      <c r="W477" s="128"/>
    </row>
    <row r="478" spans="1:23" s="4" customFormat="1" x14ac:dyDescent="0.45">
      <c r="A478" s="3"/>
      <c r="B478" s="3"/>
      <c r="C478" s="3"/>
      <c r="D478" s="3"/>
      <c r="E478" s="3"/>
      <c r="F478" s="16"/>
      <c r="G478" s="32"/>
      <c r="H478" s="115"/>
      <c r="I478" s="2"/>
      <c r="J478" s="2"/>
      <c r="K478" s="2"/>
      <c r="L478" s="21"/>
      <c r="M478" s="96"/>
      <c r="N478" s="2"/>
      <c r="O478" s="2"/>
      <c r="P478" s="2"/>
      <c r="Q478" s="2"/>
      <c r="R478"/>
      <c r="S478"/>
      <c r="T478"/>
      <c r="U478"/>
      <c r="V478"/>
      <c r="W478" s="128"/>
    </row>
    <row r="479" spans="1:23" s="4" customFormat="1" x14ac:dyDescent="0.45">
      <c r="A479" s="3"/>
      <c r="B479" s="3"/>
      <c r="C479" s="3"/>
      <c r="D479" s="3"/>
      <c r="E479" s="3"/>
      <c r="F479" s="16"/>
      <c r="G479" s="32"/>
      <c r="H479" s="115"/>
      <c r="I479" s="2"/>
      <c r="J479" s="2"/>
      <c r="K479" s="2"/>
      <c r="L479" s="21"/>
      <c r="M479" s="96"/>
      <c r="N479" s="2"/>
      <c r="O479" s="2"/>
      <c r="P479" s="2"/>
      <c r="Q479" s="2"/>
      <c r="R479"/>
      <c r="S479"/>
      <c r="T479"/>
      <c r="U479"/>
      <c r="V479"/>
      <c r="W479" s="128"/>
    </row>
    <row r="480" spans="1:23" s="4" customFormat="1" x14ac:dyDescent="0.45">
      <c r="A480" s="3"/>
      <c r="B480" s="3"/>
      <c r="C480" s="3"/>
      <c r="D480" s="3"/>
      <c r="E480" s="3"/>
      <c r="F480" s="16"/>
      <c r="G480" s="32"/>
      <c r="H480" s="115"/>
      <c r="I480" s="2"/>
      <c r="J480" s="2"/>
      <c r="K480" s="2"/>
      <c r="L480" s="21"/>
      <c r="M480" s="96"/>
      <c r="N480" s="2"/>
      <c r="O480" s="2"/>
      <c r="P480" s="2"/>
      <c r="Q480" s="2"/>
      <c r="R480"/>
      <c r="S480"/>
      <c r="T480"/>
      <c r="U480"/>
      <c r="V480"/>
      <c r="W480" s="128"/>
    </row>
    <row r="481" spans="1:23" s="4" customFormat="1" x14ac:dyDescent="0.45">
      <c r="A481" s="3"/>
      <c r="B481" s="3"/>
      <c r="C481" s="3"/>
      <c r="D481" s="3"/>
      <c r="E481" s="3"/>
      <c r="F481" s="16"/>
      <c r="G481" s="32"/>
      <c r="H481" s="115"/>
      <c r="I481" s="2"/>
      <c r="J481" s="2"/>
      <c r="K481" s="2"/>
      <c r="L481" s="21"/>
      <c r="M481" s="96"/>
      <c r="N481" s="2"/>
      <c r="O481" s="2"/>
      <c r="P481" s="2"/>
      <c r="Q481" s="2"/>
      <c r="R481"/>
      <c r="S481"/>
      <c r="T481"/>
      <c r="U481"/>
      <c r="V481"/>
      <c r="W481" s="128"/>
    </row>
    <row r="482" spans="1:23" s="4" customFormat="1" x14ac:dyDescent="0.45">
      <c r="A482" s="3"/>
      <c r="B482" s="3"/>
      <c r="C482" s="3"/>
      <c r="D482" s="3"/>
      <c r="E482" s="3"/>
      <c r="F482" s="16"/>
      <c r="G482" s="32"/>
      <c r="H482" s="115"/>
      <c r="I482" s="2"/>
      <c r="J482" s="2"/>
      <c r="K482" s="2"/>
      <c r="L482" s="21"/>
      <c r="M482" s="96"/>
      <c r="N482" s="2"/>
      <c r="O482" s="2"/>
      <c r="P482" s="2"/>
      <c r="Q482" s="2"/>
      <c r="R482"/>
      <c r="S482"/>
      <c r="T482"/>
      <c r="U482"/>
      <c r="V482"/>
      <c r="W482" s="128"/>
    </row>
    <row r="483" spans="1:23" s="4" customFormat="1" x14ac:dyDescent="0.45">
      <c r="A483" s="3"/>
      <c r="B483" s="3"/>
      <c r="C483" s="3"/>
      <c r="D483" s="3"/>
      <c r="E483" s="3"/>
      <c r="F483" s="16"/>
      <c r="G483" s="32"/>
      <c r="H483" s="115"/>
      <c r="I483" s="2"/>
      <c r="J483" s="2"/>
      <c r="K483" s="2"/>
      <c r="L483" s="21"/>
      <c r="M483" s="96"/>
      <c r="N483" s="2"/>
      <c r="O483" s="2"/>
      <c r="P483" s="2"/>
      <c r="Q483" s="2"/>
      <c r="R483"/>
      <c r="S483"/>
      <c r="T483"/>
      <c r="U483"/>
      <c r="V483"/>
      <c r="W483" s="128"/>
    </row>
    <row r="484" spans="1:23" s="4" customFormat="1" x14ac:dyDescent="0.45">
      <c r="A484" s="3"/>
      <c r="B484" s="3"/>
      <c r="C484" s="3"/>
      <c r="D484" s="3"/>
      <c r="E484" s="3"/>
      <c r="F484" s="16"/>
      <c r="G484" s="32"/>
      <c r="H484" s="115"/>
      <c r="I484" s="2"/>
      <c r="J484" s="2"/>
      <c r="K484" s="2"/>
      <c r="L484" s="21"/>
      <c r="M484" s="96"/>
      <c r="N484" s="2"/>
      <c r="O484" s="2"/>
      <c r="P484" s="2"/>
      <c r="Q484" s="2"/>
      <c r="R484"/>
      <c r="S484"/>
      <c r="T484"/>
      <c r="U484"/>
      <c r="V484"/>
      <c r="W484" s="128"/>
    </row>
    <row r="485" spans="1:23" s="4" customFormat="1" x14ac:dyDescent="0.45">
      <c r="A485" s="3"/>
      <c r="B485" s="3"/>
      <c r="C485" s="3"/>
      <c r="D485" s="3"/>
      <c r="E485" s="3"/>
      <c r="F485" s="16"/>
      <c r="G485" s="32"/>
      <c r="H485" s="115"/>
      <c r="I485" s="2"/>
      <c r="J485" s="2"/>
      <c r="K485" s="2"/>
      <c r="L485" s="21"/>
      <c r="M485" s="96"/>
      <c r="N485" s="2"/>
      <c r="O485" s="2"/>
      <c r="P485" s="2"/>
      <c r="Q485" s="2"/>
      <c r="R485"/>
      <c r="S485"/>
      <c r="T485"/>
      <c r="U485"/>
      <c r="V485"/>
      <c r="W485" s="128"/>
    </row>
    <row r="486" spans="1:23" s="4" customFormat="1" x14ac:dyDescent="0.45">
      <c r="A486" s="3"/>
      <c r="B486" s="3"/>
      <c r="C486" s="3"/>
      <c r="D486" s="3"/>
      <c r="E486" s="3"/>
      <c r="F486" s="16"/>
      <c r="G486" s="32"/>
      <c r="H486" s="115"/>
      <c r="I486" s="2"/>
      <c r="J486" s="2"/>
      <c r="K486" s="2"/>
      <c r="L486" s="21"/>
      <c r="M486" s="96"/>
      <c r="N486" s="2"/>
      <c r="O486" s="2"/>
      <c r="P486" s="2"/>
      <c r="Q486" s="2"/>
      <c r="R486"/>
      <c r="S486"/>
      <c r="T486"/>
      <c r="U486"/>
      <c r="V486"/>
      <c r="W486" s="128"/>
    </row>
    <row r="487" spans="1:23" s="4" customFormat="1" x14ac:dyDescent="0.45">
      <c r="A487" s="3"/>
      <c r="B487" s="3"/>
      <c r="C487" s="3"/>
      <c r="D487" s="3"/>
      <c r="E487" s="3"/>
      <c r="F487" s="16"/>
      <c r="G487" s="32"/>
      <c r="H487" s="115"/>
      <c r="I487" s="2"/>
      <c r="J487" s="2"/>
      <c r="K487" s="2"/>
      <c r="L487" s="21"/>
      <c r="M487" s="96"/>
      <c r="N487" s="2"/>
      <c r="O487" s="2"/>
      <c r="P487" s="2"/>
      <c r="Q487" s="2"/>
      <c r="R487"/>
      <c r="S487"/>
      <c r="T487"/>
      <c r="U487"/>
      <c r="V487"/>
      <c r="W487" s="128"/>
    </row>
    <row r="488" spans="1:23" s="4" customFormat="1" x14ac:dyDescent="0.45">
      <c r="A488" s="3"/>
      <c r="B488" s="3"/>
      <c r="C488" s="3"/>
      <c r="D488" s="3"/>
      <c r="E488" s="3"/>
      <c r="F488" s="16"/>
      <c r="G488" s="32"/>
      <c r="H488" s="115"/>
      <c r="I488" s="2"/>
      <c r="J488" s="2"/>
      <c r="K488" s="2"/>
      <c r="L488" s="21"/>
      <c r="M488" s="96"/>
      <c r="N488" s="2"/>
      <c r="O488" s="2"/>
      <c r="P488" s="2"/>
      <c r="Q488" s="2"/>
      <c r="R488"/>
      <c r="S488"/>
      <c r="T488"/>
      <c r="U488"/>
      <c r="V488"/>
      <c r="W488" s="128"/>
    </row>
    <row r="489" spans="1:23" s="4" customFormat="1" x14ac:dyDescent="0.45">
      <c r="A489" s="3"/>
      <c r="B489" s="3"/>
      <c r="C489" s="3"/>
      <c r="D489" s="3"/>
      <c r="E489" s="3"/>
      <c r="F489" s="16"/>
      <c r="G489" s="32"/>
      <c r="H489" s="115"/>
      <c r="I489" s="2"/>
      <c r="J489" s="2"/>
      <c r="K489" s="2"/>
      <c r="L489" s="21"/>
      <c r="M489" s="96"/>
      <c r="N489" s="2"/>
      <c r="O489" s="2"/>
      <c r="P489" s="2"/>
      <c r="Q489" s="2"/>
      <c r="R489"/>
      <c r="S489"/>
      <c r="T489"/>
      <c r="U489"/>
      <c r="V489"/>
      <c r="W489" s="128"/>
    </row>
    <row r="490" spans="1:23" s="4" customFormat="1" x14ac:dyDescent="0.45">
      <c r="A490" s="3"/>
      <c r="B490" s="3"/>
      <c r="C490" s="3"/>
      <c r="D490" s="3"/>
      <c r="E490" s="3"/>
      <c r="F490" s="16"/>
      <c r="G490" s="32"/>
      <c r="H490" s="115"/>
      <c r="I490" s="2"/>
      <c r="J490" s="2"/>
      <c r="K490" s="2"/>
      <c r="L490" s="21"/>
      <c r="M490" s="96"/>
      <c r="N490" s="2"/>
      <c r="O490" s="2"/>
      <c r="P490" s="2"/>
      <c r="Q490" s="2"/>
      <c r="R490"/>
      <c r="S490"/>
      <c r="T490"/>
      <c r="U490"/>
      <c r="V490"/>
      <c r="W490" s="128"/>
    </row>
    <row r="491" spans="1:23" s="4" customFormat="1" x14ac:dyDescent="0.45">
      <c r="A491" s="3"/>
      <c r="B491" s="3"/>
      <c r="C491" s="3"/>
      <c r="D491" s="3"/>
      <c r="E491" s="3"/>
      <c r="F491" s="16"/>
      <c r="G491" s="32"/>
      <c r="H491" s="115"/>
      <c r="I491" s="2"/>
      <c r="J491" s="2"/>
      <c r="K491" s="2"/>
      <c r="L491" s="21"/>
      <c r="M491" s="96"/>
      <c r="N491" s="2"/>
      <c r="O491" s="2"/>
      <c r="P491" s="2"/>
      <c r="Q491" s="2"/>
      <c r="R491"/>
      <c r="S491"/>
      <c r="T491"/>
      <c r="U491"/>
      <c r="V491"/>
      <c r="W491" s="128"/>
    </row>
    <row r="492" spans="1:23" s="4" customFormat="1" x14ac:dyDescent="0.45">
      <c r="A492" s="3"/>
      <c r="B492" s="3"/>
      <c r="C492" s="3"/>
      <c r="D492" s="3"/>
      <c r="E492" s="3"/>
      <c r="F492" s="16"/>
      <c r="G492" s="32"/>
      <c r="H492" s="115"/>
      <c r="I492" s="2"/>
      <c r="J492" s="2"/>
      <c r="K492" s="2"/>
      <c r="L492" s="21"/>
      <c r="M492" s="96"/>
      <c r="N492" s="2"/>
      <c r="O492" s="2"/>
      <c r="P492" s="2"/>
      <c r="Q492" s="2"/>
      <c r="R492"/>
      <c r="S492"/>
      <c r="T492"/>
      <c r="U492"/>
      <c r="V492"/>
      <c r="W492" s="128"/>
    </row>
    <row r="493" spans="1:23" s="4" customFormat="1" x14ac:dyDescent="0.45">
      <c r="A493" s="3"/>
      <c r="B493" s="3"/>
      <c r="C493" s="3"/>
      <c r="D493" s="3"/>
      <c r="E493" s="3"/>
      <c r="F493" s="16"/>
      <c r="G493" s="32"/>
      <c r="H493" s="115"/>
      <c r="I493" s="2"/>
      <c r="J493" s="2"/>
      <c r="K493" s="2"/>
      <c r="L493" s="21"/>
      <c r="M493" s="96"/>
      <c r="N493" s="2"/>
      <c r="O493" s="2"/>
      <c r="P493" s="2"/>
      <c r="Q493" s="2"/>
      <c r="R493"/>
      <c r="S493"/>
      <c r="T493"/>
      <c r="U493"/>
      <c r="V493"/>
      <c r="W493" s="128"/>
    </row>
    <row r="494" spans="1:23" s="4" customFormat="1" x14ac:dyDescent="0.45">
      <c r="A494" s="3"/>
      <c r="B494" s="3"/>
      <c r="C494" s="3"/>
      <c r="D494" s="3"/>
      <c r="E494" s="3"/>
      <c r="F494" s="16"/>
      <c r="G494" s="32"/>
      <c r="H494" s="115"/>
      <c r="I494" s="2"/>
      <c r="J494" s="2"/>
      <c r="K494" s="2"/>
      <c r="L494" s="21"/>
      <c r="M494" s="96"/>
      <c r="N494" s="2"/>
      <c r="O494" s="2"/>
      <c r="P494" s="2"/>
      <c r="Q494" s="2"/>
      <c r="R494"/>
      <c r="S494"/>
      <c r="T494"/>
      <c r="U494"/>
      <c r="V494"/>
      <c r="W494" s="128"/>
    </row>
    <row r="495" spans="1:23" s="4" customFormat="1" x14ac:dyDescent="0.45">
      <c r="A495" s="3"/>
      <c r="B495" s="3"/>
      <c r="C495" s="3"/>
      <c r="D495" s="3"/>
      <c r="E495" s="3"/>
      <c r="F495" s="16"/>
      <c r="G495" s="32"/>
      <c r="H495" s="115"/>
      <c r="I495" s="2"/>
      <c r="J495" s="2"/>
      <c r="K495" s="2"/>
      <c r="L495" s="21"/>
      <c r="M495" s="96"/>
      <c r="N495" s="2"/>
      <c r="O495" s="2"/>
      <c r="P495" s="2"/>
      <c r="Q495" s="2"/>
      <c r="R495"/>
      <c r="S495"/>
      <c r="T495"/>
      <c r="U495"/>
      <c r="V495"/>
      <c r="W495" s="128"/>
    </row>
    <row r="496" spans="1:23" s="4" customFormat="1" x14ac:dyDescent="0.45">
      <c r="A496" s="3"/>
      <c r="B496" s="3"/>
      <c r="C496" s="3"/>
      <c r="D496" s="3"/>
      <c r="E496" s="3"/>
      <c r="F496" s="16"/>
      <c r="G496" s="32"/>
      <c r="H496" s="115"/>
      <c r="I496" s="2"/>
      <c r="J496" s="2"/>
      <c r="K496" s="2"/>
      <c r="L496" s="21"/>
      <c r="M496" s="96"/>
      <c r="N496" s="2"/>
      <c r="O496" s="2"/>
      <c r="P496" s="2"/>
      <c r="Q496" s="2"/>
      <c r="R496"/>
      <c r="S496"/>
      <c r="T496"/>
      <c r="U496"/>
      <c r="V496"/>
      <c r="W496" s="128"/>
    </row>
    <row r="497" spans="1:23" s="4" customFormat="1" x14ac:dyDescent="0.45">
      <c r="A497" s="3"/>
      <c r="B497" s="3"/>
      <c r="C497" s="3"/>
      <c r="D497" s="3"/>
      <c r="E497" s="3"/>
      <c r="F497" s="16"/>
      <c r="G497" s="32"/>
      <c r="H497" s="115"/>
      <c r="I497" s="2"/>
      <c r="J497" s="2"/>
      <c r="K497" s="2"/>
      <c r="L497" s="21"/>
      <c r="M497" s="96"/>
      <c r="N497" s="2"/>
      <c r="O497" s="2"/>
      <c r="P497" s="2"/>
      <c r="Q497" s="2"/>
      <c r="R497"/>
      <c r="S497"/>
      <c r="T497"/>
      <c r="U497"/>
      <c r="V497"/>
      <c r="W497" s="128"/>
    </row>
    <row r="498" spans="1:23" s="4" customFormat="1" x14ac:dyDescent="0.45">
      <c r="A498" s="3"/>
      <c r="B498" s="3"/>
      <c r="C498" s="3"/>
      <c r="D498" s="3"/>
      <c r="E498" s="3"/>
      <c r="F498" s="16"/>
      <c r="G498" s="32"/>
      <c r="H498" s="115"/>
      <c r="I498" s="2"/>
      <c r="J498" s="2"/>
      <c r="K498" s="2"/>
      <c r="L498" s="21"/>
      <c r="M498" s="96"/>
      <c r="N498" s="2"/>
      <c r="O498" s="2"/>
      <c r="P498" s="2"/>
      <c r="Q498" s="2"/>
      <c r="R498"/>
      <c r="S498"/>
      <c r="T498"/>
      <c r="U498"/>
      <c r="V498"/>
      <c r="W498" s="128"/>
    </row>
    <row r="499" spans="1:23" s="4" customFormat="1" x14ac:dyDescent="0.45">
      <c r="A499" s="3"/>
      <c r="B499" s="3"/>
      <c r="C499" s="3"/>
      <c r="D499" s="3"/>
      <c r="E499" s="3"/>
      <c r="F499" s="16"/>
      <c r="G499" s="32"/>
      <c r="H499" s="115"/>
      <c r="I499" s="2"/>
      <c r="J499" s="2"/>
      <c r="K499" s="2"/>
      <c r="L499" s="21"/>
      <c r="M499" s="96"/>
      <c r="N499" s="2"/>
      <c r="O499" s="2"/>
      <c r="P499" s="2"/>
      <c r="Q499" s="2"/>
      <c r="R499"/>
      <c r="S499"/>
      <c r="T499"/>
      <c r="U499"/>
      <c r="V499"/>
      <c r="W499" s="128"/>
    </row>
    <row r="500" spans="1:23" s="4" customFormat="1" x14ac:dyDescent="0.45">
      <c r="A500" s="3"/>
      <c r="B500" s="3"/>
      <c r="C500" s="3"/>
      <c r="D500" s="3"/>
      <c r="E500" s="3"/>
      <c r="F500" s="16"/>
      <c r="G500" s="32"/>
      <c r="H500" s="115"/>
      <c r="I500" s="2"/>
      <c r="J500" s="2"/>
      <c r="K500" s="2"/>
      <c r="L500" s="21"/>
      <c r="M500" s="96"/>
      <c r="N500" s="2"/>
      <c r="O500" s="2"/>
      <c r="P500" s="2"/>
      <c r="Q500" s="2"/>
      <c r="R500"/>
      <c r="S500"/>
      <c r="T500"/>
      <c r="U500"/>
      <c r="V500"/>
      <c r="W500" s="128"/>
    </row>
    <row r="501" spans="1:23" s="4" customFormat="1" x14ac:dyDescent="0.45">
      <c r="A501" s="3"/>
      <c r="B501" s="3"/>
      <c r="C501" s="3"/>
      <c r="D501" s="3"/>
      <c r="E501" s="3"/>
      <c r="F501" s="16"/>
      <c r="G501" s="32"/>
      <c r="H501" s="115"/>
      <c r="I501" s="2"/>
      <c r="J501" s="2"/>
      <c r="K501" s="2"/>
      <c r="L501" s="21"/>
      <c r="M501" s="96"/>
      <c r="N501" s="2"/>
      <c r="O501" s="2"/>
      <c r="P501" s="2"/>
      <c r="Q501" s="2"/>
      <c r="R501"/>
      <c r="S501"/>
      <c r="T501"/>
      <c r="U501"/>
      <c r="V501"/>
      <c r="W501" s="128"/>
    </row>
    <row r="502" spans="1:23" s="4" customFormat="1" x14ac:dyDescent="0.45">
      <c r="A502" s="3"/>
      <c r="B502" s="3"/>
      <c r="C502" s="3"/>
      <c r="D502" s="3"/>
      <c r="E502" s="3"/>
      <c r="F502" s="16"/>
      <c r="G502" s="32"/>
      <c r="H502" s="115"/>
      <c r="I502" s="2"/>
      <c r="J502" s="2"/>
      <c r="K502" s="2"/>
      <c r="L502" s="21"/>
      <c r="M502" s="96"/>
      <c r="N502" s="2"/>
      <c r="O502" s="2"/>
      <c r="P502" s="2"/>
      <c r="Q502" s="2"/>
      <c r="R502"/>
      <c r="S502"/>
      <c r="T502"/>
      <c r="U502"/>
      <c r="V502"/>
      <c r="W502" s="128"/>
    </row>
    <row r="503" spans="1:23" s="4" customFormat="1" x14ac:dyDescent="0.45">
      <c r="A503" s="3"/>
      <c r="B503" s="3"/>
      <c r="C503" s="3"/>
      <c r="D503" s="3"/>
      <c r="E503" s="3"/>
      <c r="F503" s="16"/>
      <c r="G503" s="32"/>
      <c r="H503" s="115"/>
      <c r="I503" s="2"/>
      <c r="J503" s="2"/>
      <c r="K503" s="2"/>
      <c r="L503" s="21"/>
      <c r="M503" s="96"/>
      <c r="N503" s="2"/>
      <c r="O503" s="2"/>
      <c r="P503" s="2"/>
      <c r="Q503" s="2"/>
      <c r="R503"/>
      <c r="S503"/>
      <c r="T503"/>
      <c r="U503"/>
      <c r="V503"/>
      <c r="W503" s="128"/>
    </row>
    <row r="504" spans="1:23" s="4" customFormat="1" x14ac:dyDescent="0.45">
      <c r="A504" s="3"/>
      <c r="B504" s="3"/>
      <c r="C504" s="3"/>
      <c r="D504" s="3"/>
      <c r="E504" s="3"/>
      <c r="F504" s="16"/>
      <c r="G504" s="32"/>
      <c r="H504" s="115"/>
      <c r="I504" s="2"/>
      <c r="J504" s="2"/>
      <c r="K504" s="2"/>
      <c r="L504" s="21"/>
      <c r="M504" s="96"/>
      <c r="N504" s="2"/>
      <c r="O504" s="2"/>
      <c r="P504" s="2"/>
      <c r="Q504" s="2"/>
      <c r="R504"/>
      <c r="S504"/>
      <c r="T504"/>
      <c r="U504"/>
      <c r="V504"/>
      <c r="W504" s="128"/>
    </row>
    <row r="505" spans="1:23" s="4" customFormat="1" x14ac:dyDescent="0.45">
      <c r="A505" s="3"/>
      <c r="B505" s="3"/>
      <c r="C505" s="3"/>
      <c r="D505" s="3"/>
      <c r="E505" s="3"/>
      <c r="F505" s="16"/>
      <c r="G505" s="32"/>
      <c r="H505" s="115"/>
      <c r="I505" s="2"/>
      <c r="J505" s="2"/>
      <c r="K505" s="2"/>
      <c r="L505" s="21"/>
      <c r="M505" s="96"/>
      <c r="N505" s="2"/>
      <c r="O505" s="2"/>
      <c r="P505" s="2"/>
      <c r="Q505" s="2"/>
      <c r="R505"/>
      <c r="S505"/>
      <c r="T505"/>
      <c r="U505"/>
      <c r="V505"/>
      <c r="W505" s="128"/>
    </row>
  </sheetData>
  <sheetProtection sheet="1" selectLockedCells="1"/>
  <mergeCells count="19">
    <mergeCell ref="B52:D52"/>
    <mergeCell ref="B53:D53"/>
    <mergeCell ref="A55:D55"/>
    <mergeCell ref="D19:E19"/>
    <mergeCell ref="D20:E20"/>
    <mergeCell ref="D21:E21"/>
    <mergeCell ref="D26:E26"/>
    <mergeCell ref="A27:E27"/>
    <mergeCell ref="A39:E39"/>
    <mergeCell ref="F3:G4"/>
    <mergeCell ref="A2:E2"/>
    <mergeCell ref="A1:E1"/>
    <mergeCell ref="C50:D50"/>
    <mergeCell ref="C45:D45"/>
    <mergeCell ref="C46:D46"/>
    <mergeCell ref="C47:D47"/>
    <mergeCell ref="C48:D48"/>
    <mergeCell ref="C49:D49"/>
    <mergeCell ref="A41:B41"/>
  </mergeCells>
  <conditionalFormatting sqref="C14:E14">
    <cfRule type="expression" dxfId="18" priority="35">
      <formula>$K$12=2</formula>
    </cfRule>
  </conditionalFormatting>
  <conditionalFormatting sqref="C29:E29 C32:E32 C35:E35">
    <cfRule type="expression" dxfId="17" priority="33">
      <formula>$K$5&lt;4</formula>
    </cfRule>
  </conditionalFormatting>
  <conditionalFormatting sqref="C24:E24">
    <cfRule type="expression" dxfId="16" priority="32">
      <formula>$K$22=2</formula>
    </cfRule>
  </conditionalFormatting>
  <conditionalFormatting sqref="A25:D26 E25">
    <cfRule type="expression" dxfId="15" priority="29">
      <formula>$A$26="         Skip this entry."</formula>
    </cfRule>
  </conditionalFormatting>
  <conditionalFormatting sqref="F3 F5:G41">
    <cfRule type="cellIs" dxfId="14" priority="17" operator="equal">
      <formula>"X"</formula>
    </cfRule>
  </conditionalFormatting>
  <conditionalFormatting sqref="F41:G41">
    <cfRule type="cellIs" dxfId="13" priority="27" operator="equal">
      <formula>"&lt;&lt;&lt;"</formula>
    </cfRule>
  </conditionalFormatting>
  <conditionalFormatting sqref="A40:A41 C40:E41 B40">
    <cfRule type="expression" dxfId="12" priority="26">
      <formula>$F$41=""</formula>
    </cfRule>
  </conditionalFormatting>
  <conditionalFormatting sqref="A21:E21">
    <cfRule type="expression" dxfId="11" priority="21">
      <formula>$A$21="         Skip this entry."</formula>
    </cfRule>
  </conditionalFormatting>
  <conditionalFormatting sqref="A20:E20">
    <cfRule type="expression" dxfId="10" priority="20">
      <formula>$A$20="         Skip this entry."</formula>
    </cfRule>
  </conditionalFormatting>
  <conditionalFormatting sqref="A19:E19">
    <cfRule type="expression" dxfId="9" priority="19">
      <formula>$A$19="         Skip this entry."</formula>
    </cfRule>
  </conditionalFormatting>
  <conditionalFormatting sqref="F5:F36">
    <cfRule type="cellIs" dxfId="8" priority="18" operator="equal">
      <formula>"v"</formula>
    </cfRule>
    <cfRule type="cellIs" dxfId="7" priority="28" operator="equal">
      <formula>"…"</formula>
    </cfRule>
  </conditionalFormatting>
  <conditionalFormatting sqref="C29:E29">
    <cfRule type="expression" dxfId="6" priority="16">
      <formula>$A$30&gt;""</formula>
    </cfRule>
  </conditionalFormatting>
  <conditionalFormatting sqref="C32:E32">
    <cfRule type="expression" dxfId="5" priority="15">
      <formula>$A$33&gt;""</formula>
    </cfRule>
  </conditionalFormatting>
  <conditionalFormatting sqref="C35:E35">
    <cfRule type="expression" dxfId="4" priority="14">
      <formula>$A$36&gt;""</formula>
    </cfRule>
  </conditionalFormatting>
  <conditionalFormatting sqref="A14">
    <cfRule type="expression" dxfId="3" priority="10">
      <formula>"i14&gt;i10"</formula>
    </cfRule>
  </conditionalFormatting>
  <conditionalFormatting sqref="B4:B24">
    <cfRule type="containsText" dxfId="2" priority="3" operator="containsText" text="ERR">
      <formula>NOT(ISERROR(SEARCH("ERR",B4)))</formula>
    </cfRule>
  </conditionalFormatting>
  <conditionalFormatting sqref="B20">
    <cfRule type="expression" dxfId="1" priority="2">
      <formula>$A$19="         Skip this entry."</formula>
    </cfRule>
  </conditionalFormatting>
  <conditionalFormatting sqref="B21">
    <cfRule type="expression" dxfId="0" priority="1">
      <formula>$A$19="         Skip this entry."</formula>
    </cfRule>
  </conditionalFormatting>
  <hyperlinks>
    <hyperlink ref="G5" location="iType!A1" display="iType!A1" xr:uid="{00000000-0004-0000-0000-000000000000}"/>
    <hyperlink ref="G10" location="iFile!A1" display="iFile!A1" xr:uid="{00000000-0004-0000-0000-000001000000}"/>
    <hyperlink ref="G12" location="iBenefit!A1" display="iBenefit!A1" xr:uid="{00000000-0004-0000-0000-000002000000}"/>
    <hyperlink ref="G14" location="iEEFD!A1" display="iEEFD!A1" xr:uid="{00000000-0004-0000-0000-000003000000}"/>
    <hyperlink ref="G17" location="iGrant!A1" display="iGrant!A1" xr:uid="{00000000-0004-0000-0000-000004000000}"/>
    <hyperlink ref="G19" location="i154PTE!A1" display="i154PTE!A1" xr:uid="{00000000-0004-0000-0000-000005000000}"/>
    <hyperlink ref="G20" location="i154PTA!A1" display="i154PTA!A1" xr:uid="{00000000-0004-0000-0000-000006000000}"/>
    <hyperlink ref="G21" location="i156PTE!A1" display="i156PTE!A1" xr:uid="{00000000-0004-0000-0000-000007000000}"/>
    <hyperlink ref="G22" location="iTD!A1" display="iTD!A1" xr:uid="{00000000-0004-0000-0000-000008000000}"/>
    <hyperlink ref="G30" location="iMF!A1" display="iMF!A1" xr:uid="{00000000-0004-0000-0000-000009000000}"/>
    <hyperlink ref="G33" location="iMF!A1" display="iMF!A1" xr:uid="{00000000-0004-0000-0000-00000A000000}"/>
    <hyperlink ref="G36" location="iMF!A1" display="iMF!A1" xr:uid="{00000000-0004-0000-0000-00000B000000}"/>
  </hyperlinks>
  <pageMargins left="0.7" right="0.7" top="0.75" bottom="0.75" header="0.3" footer="0.3"/>
  <pageSetup scale="70"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Line="0" autoPict="0">
                <anchor moveWithCells="1">
                  <from>
                    <xdr:col>2</xdr:col>
                    <xdr:colOff>0</xdr:colOff>
                    <xdr:row>4</xdr:row>
                    <xdr:rowOff>66675</xdr:rowOff>
                  </from>
                  <to>
                    <xdr:col>4</xdr:col>
                    <xdr:colOff>504825</xdr:colOff>
                    <xdr:row>8</xdr:row>
                    <xdr:rowOff>28575</xdr:rowOff>
                  </to>
                </anchor>
              </controlPr>
            </control>
          </mc:Choice>
        </mc:AlternateContent>
        <mc:AlternateContent xmlns:mc="http://schemas.openxmlformats.org/markup-compatibility/2006">
          <mc:Choice Requires="x14">
            <control shapeId="1027" r:id="rId5" name="Drop Down 3">
              <controlPr locked="0" defaultSize="0" autoLine="0" autoPict="0">
                <anchor moveWithCells="1">
                  <from>
                    <xdr:col>2</xdr:col>
                    <xdr:colOff>0</xdr:colOff>
                    <xdr:row>29</xdr:row>
                    <xdr:rowOff>0</xdr:rowOff>
                  </from>
                  <to>
                    <xdr:col>4</xdr:col>
                    <xdr:colOff>514350</xdr:colOff>
                    <xdr:row>30</xdr:row>
                    <xdr:rowOff>0</xdr:rowOff>
                  </to>
                </anchor>
              </controlPr>
            </control>
          </mc:Choice>
        </mc:AlternateContent>
        <mc:AlternateContent xmlns:mc="http://schemas.openxmlformats.org/markup-compatibility/2006">
          <mc:Choice Requires="x14">
            <control shapeId="1028" r:id="rId6" name="Drop Down 4">
              <controlPr locked="0" defaultSize="0" autoLine="0" autoPict="0">
                <anchor moveWithCells="1">
                  <from>
                    <xdr:col>2</xdr:col>
                    <xdr:colOff>0</xdr:colOff>
                    <xdr:row>32</xdr:row>
                    <xdr:rowOff>0</xdr:rowOff>
                  </from>
                  <to>
                    <xdr:col>4</xdr:col>
                    <xdr:colOff>514350</xdr:colOff>
                    <xdr:row>33</xdr:row>
                    <xdr:rowOff>9525</xdr:rowOff>
                  </to>
                </anchor>
              </controlPr>
            </control>
          </mc:Choice>
        </mc:AlternateContent>
        <mc:AlternateContent xmlns:mc="http://schemas.openxmlformats.org/markup-compatibility/2006">
          <mc:Choice Requires="x14">
            <control shapeId="1029" r:id="rId7" name="Drop Down 5">
              <controlPr locked="0" defaultSize="0" autoLine="0" autoPict="0">
                <anchor moveWithCells="1">
                  <from>
                    <xdr:col>2</xdr:col>
                    <xdr:colOff>0</xdr:colOff>
                    <xdr:row>34</xdr:row>
                    <xdr:rowOff>180975</xdr:rowOff>
                  </from>
                  <to>
                    <xdr:col>5</xdr:col>
                    <xdr:colOff>0</xdr:colOff>
                    <xdr:row>36</xdr:row>
                    <xdr:rowOff>0</xdr:rowOff>
                  </to>
                </anchor>
              </controlPr>
            </control>
          </mc:Choice>
        </mc:AlternateContent>
        <mc:AlternateContent xmlns:mc="http://schemas.openxmlformats.org/markup-compatibility/2006">
          <mc:Choice Requires="x14">
            <control shapeId="1040" r:id="rId8" name="Group Box 16">
              <controlPr defaultSize="0" autoFill="0" autoPict="0">
                <anchor moveWithCells="1">
                  <from>
                    <xdr:col>0</xdr:col>
                    <xdr:colOff>38100</xdr:colOff>
                    <xdr:row>11</xdr:row>
                    <xdr:rowOff>0</xdr:rowOff>
                  </from>
                  <to>
                    <xdr:col>5</xdr:col>
                    <xdr:colOff>28575</xdr:colOff>
                    <xdr:row>15</xdr:row>
                    <xdr:rowOff>19050</xdr:rowOff>
                  </to>
                </anchor>
              </controlPr>
            </control>
          </mc:Choice>
        </mc:AlternateContent>
        <mc:AlternateContent xmlns:mc="http://schemas.openxmlformats.org/markup-compatibility/2006">
          <mc:Choice Requires="x14">
            <control shapeId="1041" r:id="rId9" name="Option Button 17">
              <controlPr locked="0" defaultSize="0" autoFill="0" autoLine="0" autoPict="0" altText="Yes - Priority">
                <anchor moveWithCells="1">
                  <from>
                    <xdr:col>2</xdr:col>
                    <xdr:colOff>19050</xdr:colOff>
                    <xdr:row>11</xdr:row>
                    <xdr:rowOff>114300</xdr:rowOff>
                  </from>
                  <to>
                    <xdr:col>3</xdr:col>
                    <xdr:colOff>28575</xdr:colOff>
                    <xdr:row>11</xdr:row>
                    <xdr:rowOff>333375</xdr:rowOff>
                  </to>
                </anchor>
              </controlPr>
            </control>
          </mc:Choice>
        </mc:AlternateContent>
        <mc:AlternateContent xmlns:mc="http://schemas.openxmlformats.org/markup-compatibility/2006">
          <mc:Choice Requires="x14">
            <control shapeId="1042" r:id="rId10" name="Option Button 18">
              <controlPr locked="0" defaultSize="0" autoFill="0" autoLine="0" autoPict="0" altText="No Priority">
                <anchor moveWithCells="1">
                  <from>
                    <xdr:col>3</xdr:col>
                    <xdr:colOff>0</xdr:colOff>
                    <xdr:row>11</xdr:row>
                    <xdr:rowOff>104775</xdr:rowOff>
                  </from>
                  <to>
                    <xdr:col>4</xdr:col>
                    <xdr:colOff>0</xdr:colOff>
                    <xdr:row>12</xdr:row>
                    <xdr:rowOff>0</xdr:rowOff>
                  </to>
                </anchor>
              </controlPr>
            </control>
          </mc:Choice>
        </mc:AlternateContent>
        <mc:AlternateContent xmlns:mc="http://schemas.openxmlformats.org/markup-compatibility/2006">
          <mc:Choice Requires="x14">
            <control shapeId="1043" r:id="rId11" name="Group Box 19">
              <controlPr defaultSize="0" autoFill="0" autoPict="0">
                <anchor moveWithCells="1">
                  <from>
                    <xdr:col>0</xdr:col>
                    <xdr:colOff>38100</xdr:colOff>
                    <xdr:row>21</xdr:row>
                    <xdr:rowOff>66675</xdr:rowOff>
                  </from>
                  <to>
                    <xdr:col>5</xdr:col>
                    <xdr:colOff>47625</xdr:colOff>
                    <xdr:row>26</xdr:row>
                    <xdr:rowOff>171450</xdr:rowOff>
                  </to>
                </anchor>
              </controlPr>
            </control>
          </mc:Choice>
        </mc:AlternateContent>
        <mc:AlternateContent xmlns:mc="http://schemas.openxmlformats.org/markup-compatibility/2006">
          <mc:Choice Requires="x14">
            <control shapeId="1044" r:id="rId12" name="Option Button 20">
              <controlPr locked="0" defaultSize="0" autoFill="0" autoLine="0" autoPict="0" altText="Yes -TD">
                <anchor moveWithCells="1">
                  <from>
                    <xdr:col>2</xdr:col>
                    <xdr:colOff>9525</xdr:colOff>
                    <xdr:row>21</xdr:row>
                    <xdr:rowOff>76200</xdr:rowOff>
                  </from>
                  <to>
                    <xdr:col>3</xdr:col>
                    <xdr:colOff>28575</xdr:colOff>
                    <xdr:row>22</xdr:row>
                    <xdr:rowOff>28575</xdr:rowOff>
                  </to>
                </anchor>
              </controlPr>
            </control>
          </mc:Choice>
        </mc:AlternateContent>
        <mc:AlternateContent xmlns:mc="http://schemas.openxmlformats.org/markup-compatibility/2006">
          <mc:Choice Requires="x14">
            <control shapeId="1045" r:id="rId13" name="Option Button 21">
              <controlPr locked="0" defaultSize="0" autoFill="0" autoLine="0" autoPict="0" altText="No TD">
                <anchor moveWithCells="1">
                  <from>
                    <xdr:col>3</xdr:col>
                    <xdr:colOff>57150</xdr:colOff>
                    <xdr:row>21</xdr:row>
                    <xdr:rowOff>76200</xdr:rowOff>
                  </from>
                  <to>
                    <xdr:col>4</xdr:col>
                    <xdr:colOff>66675</xdr:colOff>
                    <xdr:row>22</xdr:row>
                    <xdr:rowOff>28575</xdr:rowOff>
                  </to>
                </anchor>
              </controlPr>
            </control>
          </mc:Choice>
        </mc:AlternateContent>
        <mc:AlternateContent xmlns:mc="http://schemas.openxmlformats.org/markup-compatibility/2006">
          <mc:Choice Requires="x14">
            <control shapeId="1047" r:id="rId14" name="Group Box 23">
              <controlPr defaultSize="0" autoFill="0" autoPict="0">
                <anchor moveWithCells="1">
                  <from>
                    <xdr:col>0</xdr:col>
                    <xdr:colOff>38100</xdr:colOff>
                    <xdr:row>26</xdr:row>
                    <xdr:rowOff>219075</xdr:rowOff>
                  </from>
                  <to>
                    <xdr:col>5</xdr:col>
                    <xdr:colOff>47625</xdr:colOff>
                    <xdr:row>36</xdr:row>
                    <xdr:rowOff>171450</xdr:rowOff>
                  </to>
                </anchor>
              </controlPr>
            </control>
          </mc:Choice>
        </mc:AlternateContent>
        <mc:AlternateContent xmlns:mc="http://schemas.openxmlformats.org/markup-compatibility/2006">
          <mc:Choice Requires="x14">
            <control shapeId="1048" r:id="rId15" name="Button 24">
              <controlPr locked="0" defaultSize="0" print="0" autoFill="0" autoPict="0" macro="[0]!Macro1">
                <anchor moveWithCells="1" sizeWithCells="1">
                  <from>
                    <xdr:col>5</xdr:col>
                    <xdr:colOff>104775</xdr:colOff>
                    <xdr:row>0</xdr:row>
                    <xdr:rowOff>381000</xdr:rowOff>
                  </from>
                  <to>
                    <xdr:col>6</xdr:col>
                    <xdr:colOff>914400</xdr:colOff>
                    <xdr:row>0</xdr:row>
                    <xdr:rowOff>704850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2"/>
  <sheetViews>
    <sheetView topLeftCell="A13" workbookViewId="0">
      <selection activeCell="A36" sqref="A36"/>
    </sheetView>
  </sheetViews>
  <sheetFormatPr defaultColWidth="9.1328125" defaultRowHeight="14.25" x14ac:dyDescent="0.45"/>
  <cols>
    <col min="1" max="1" width="81.3984375" style="38" customWidth="1"/>
    <col min="2" max="16384" width="9.1328125" style="39"/>
  </cols>
  <sheetData>
    <row r="1" spans="1:1" s="37" customFormat="1" x14ac:dyDescent="0.45">
      <c r="A1" s="42" t="s">
        <v>77</v>
      </c>
    </row>
    <row r="2" spans="1:1" ht="362.25" customHeight="1" x14ac:dyDescent="0.45">
      <c r="A2" s="44"/>
    </row>
  </sheetData>
  <hyperlinks>
    <hyperlink ref="A1" location="'Patent Term Calculator'!G22" display="&lt;Return to Calculator"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2"/>
  <sheetViews>
    <sheetView workbookViewId="0"/>
  </sheetViews>
  <sheetFormatPr defaultColWidth="9.1328125" defaultRowHeight="14.25" x14ac:dyDescent="0.45"/>
  <cols>
    <col min="1" max="1" width="81.265625" style="38" customWidth="1"/>
    <col min="2" max="16384" width="9.1328125" style="39"/>
  </cols>
  <sheetData>
    <row r="1" spans="1:1" s="37" customFormat="1" ht="15.75" customHeight="1" x14ac:dyDescent="0.45">
      <c r="A1" s="42" t="s">
        <v>77</v>
      </c>
    </row>
    <row r="2" spans="1:1" ht="346.5" customHeight="1" x14ac:dyDescent="0.45">
      <c r="A2" s="44"/>
    </row>
  </sheetData>
  <hyperlinks>
    <hyperlink ref="A1" location="'Patent Term Calculator'!G30" display="&lt;Return to Calculator"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heetViews>
  <sheetFormatPr defaultColWidth="9.1328125" defaultRowHeight="14.25" x14ac:dyDescent="0.45"/>
  <cols>
    <col min="1" max="1" width="81.86328125" style="38" customWidth="1"/>
    <col min="2" max="2" width="34.3984375" style="39" customWidth="1"/>
    <col min="3" max="16384" width="9.1328125" style="39"/>
  </cols>
  <sheetData>
    <row r="1" spans="1:1" s="37" customFormat="1" ht="14.25" customHeight="1" x14ac:dyDescent="0.45">
      <c r="A1" s="42" t="s">
        <v>77</v>
      </c>
    </row>
    <row r="2" spans="1:1" ht="405" customHeight="1" x14ac:dyDescent="0.45">
      <c r="A2" s="44"/>
    </row>
  </sheetData>
  <hyperlinks>
    <hyperlink ref="A1" location="'Patent Term Calculator'!G5" display="&lt;Return to Calculator"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
  <sheetViews>
    <sheetView workbookViewId="0"/>
  </sheetViews>
  <sheetFormatPr defaultColWidth="9.1328125" defaultRowHeight="14.25" x14ac:dyDescent="0.45"/>
  <cols>
    <col min="1" max="1" width="82.1328125" style="41" customWidth="1"/>
    <col min="2" max="16384" width="9.1328125" style="41"/>
  </cols>
  <sheetData>
    <row r="1" spans="1:1" x14ac:dyDescent="0.45">
      <c r="A1" s="40" t="s">
        <v>77</v>
      </c>
    </row>
    <row r="2" spans="1:1" ht="403.5" customHeight="1" x14ac:dyDescent="0.45">
      <c r="A2" s="45"/>
    </row>
  </sheetData>
  <hyperlinks>
    <hyperlink ref="A1" location="'Patent Term Calculator'!C10" display="&lt;Return to Calculator"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38"/>
  <sheetViews>
    <sheetView workbookViewId="0"/>
  </sheetViews>
  <sheetFormatPr defaultColWidth="9.1328125" defaultRowHeight="14.25" x14ac:dyDescent="0.45"/>
  <cols>
    <col min="1" max="1" width="82.3984375" style="38" customWidth="1"/>
    <col min="2" max="16384" width="9.1328125" style="39"/>
  </cols>
  <sheetData>
    <row r="1" spans="1:1" s="37" customFormat="1" x14ac:dyDescent="0.45">
      <c r="A1" s="42" t="s">
        <v>77</v>
      </c>
    </row>
    <row r="2" spans="1:1" ht="376.5" customHeight="1" x14ac:dyDescent="0.45">
      <c r="A2" s="43"/>
    </row>
    <row r="37" spans="1:1" x14ac:dyDescent="0.45">
      <c r="A37" s="39"/>
    </row>
    <row r="38" spans="1:1" x14ac:dyDescent="0.45">
      <c r="A38" s="39"/>
    </row>
  </sheetData>
  <hyperlinks>
    <hyperlink ref="A1" location="'Patent Term Calculator'!G12" display="&lt;Return to Calculator"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2"/>
  <sheetViews>
    <sheetView workbookViewId="0"/>
  </sheetViews>
  <sheetFormatPr defaultColWidth="9.1328125" defaultRowHeight="14.25" x14ac:dyDescent="0.45"/>
  <cols>
    <col min="1" max="1" width="81.265625" style="41" customWidth="1"/>
    <col min="2" max="16384" width="9.1328125" style="41"/>
  </cols>
  <sheetData>
    <row r="1" spans="1:1" x14ac:dyDescent="0.45">
      <c r="A1" s="40" t="s">
        <v>77</v>
      </c>
    </row>
    <row r="2" spans="1:1" ht="409.5" customHeight="1" x14ac:dyDescent="0.45">
      <c r="A2" s="45"/>
    </row>
  </sheetData>
  <hyperlinks>
    <hyperlink ref="A1" location="'Patent Term Calculator'!C14" display="&lt;Return to Calculator"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2"/>
  <sheetViews>
    <sheetView workbookViewId="0"/>
  </sheetViews>
  <sheetFormatPr defaultColWidth="9.1328125" defaultRowHeight="14.25" x14ac:dyDescent="0.45"/>
  <cols>
    <col min="1" max="1" width="81.1328125" style="38" customWidth="1"/>
    <col min="2" max="16384" width="9.1328125" style="39"/>
  </cols>
  <sheetData>
    <row r="1" spans="1:1" s="37" customFormat="1" x14ac:dyDescent="0.45">
      <c r="A1" s="42" t="s">
        <v>77</v>
      </c>
    </row>
    <row r="2" spans="1:1" ht="409.5" customHeight="1" x14ac:dyDescent="0.45">
      <c r="A2" s="44"/>
    </row>
  </sheetData>
  <hyperlinks>
    <hyperlink ref="A1" location="'Patent Term Calculator'!C17" display="&lt;Return to Calculator"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heetViews>
  <sheetFormatPr defaultColWidth="9.1328125" defaultRowHeight="14.25" x14ac:dyDescent="0.45"/>
  <cols>
    <col min="1" max="1" width="81.265625" style="38" customWidth="1"/>
    <col min="2" max="16384" width="9.1328125" style="39"/>
  </cols>
  <sheetData>
    <row r="1" spans="1:1" s="37" customFormat="1" x14ac:dyDescent="0.45">
      <c r="A1" s="42" t="s">
        <v>77</v>
      </c>
    </row>
    <row r="2" spans="1:1" ht="403.5" customHeight="1" x14ac:dyDescent="0.45">
      <c r="A2" s="44"/>
    </row>
  </sheetData>
  <hyperlinks>
    <hyperlink ref="A1" location="'Patent Term Calculator'!C19" display="&lt;Return to Calculator"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2"/>
  <sheetViews>
    <sheetView workbookViewId="0"/>
  </sheetViews>
  <sheetFormatPr defaultColWidth="9.1328125" defaultRowHeight="14.25" x14ac:dyDescent="0.45"/>
  <cols>
    <col min="1" max="1" width="82" style="38" customWidth="1"/>
    <col min="2" max="16384" width="9.1328125" style="39"/>
  </cols>
  <sheetData>
    <row r="1" spans="1:1" s="37" customFormat="1" x14ac:dyDescent="0.45">
      <c r="A1" s="42" t="s">
        <v>77</v>
      </c>
    </row>
    <row r="2" spans="1:1" ht="403.5" customHeight="1" x14ac:dyDescent="0.45">
      <c r="A2" s="44"/>
    </row>
  </sheetData>
  <hyperlinks>
    <hyperlink ref="A1" location="'Patent Term Calculator'!C20" display="&lt;Return to Calculator"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2"/>
  <sheetViews>
    <sheetView workbookViewId="0"/>
  </sheetViews>
  <sheetFormatPr defaultColWidth="9.1328125" defaultRowHeight="14.25" x14ac:dyDescent="0.45"/>
  <cols>
    <col min="1" max="1" width="81.265625" style="38" customWidth="1"/>
    <col min="2" max="16384" width="9.1328125" style="39"/>
  </cols>
  <sheetData>
    <row r="1" spans="1:1" s="37" customFormat="1" x14ac:dyDescent="0.45">
      <c r="A1" s="42" t="s">
        <v>77</v>
      </c>
    </row>
    <row r="2" spans="1:1" ht="359.25" customHeight="1" x14ac:dyDescent="0.45">
      <c r="A2" s="44"/>
    </row>
  </sheetData>
  <hyperlinks>
    <hyperlink ref="A1" location="'Patent Term Calculator'!C21" display="&lt;Return to Calculator"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Patent Term Calculator</vt:lpstr>
      <vt:lpstr>iType</vt:lpstr>
      <vt:lpstr>iFile</vt:lpstr>
      <vt:lpstr>iBenefit</vt:lpstr>
      <vt:lpstr>iEEFD</vt:lpstr>
      <vt:lpstr>iGrant</vt:lpstr>
      <vt:lpstr>i154PTE</vt:lpstr>
      <vt:lpstr>i154PTA</vt:lpstr>
      <vt:lpstr>i156PTE</vt:lpstr>
      <vt:lpstr>iTD</vt:lpstr>
      <vt:lpstr>iMF</vt:lpstr>
      <vt:lpstr>Sheet1</vt:lpstr>
      <vt:lpstr>'Patent Term Calculator'!Print_Area</vt:lpstr>
    </vt:vector>
  </TitlesOfParts>
  <Company>USPTO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Rinehart</dc:creator>
  <cp:lastModifiedBy>David Rucando</cp:lastModifiedBy>
  <cp:lastPrinted>2011-03-17T19:24:08Z</cp:lastPrinted>
  <dcterms:created xsi:type="dcterms:W3CDTF">2011-03-01T15:03:41Z</dcterms:created>
  <dcterms:modified xsi:type="dcterms:W3CDTF">2017-09-28T18:15:56Z</dcterms:modified>
</cp:coreProperties>
</file>